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 Stables XLSX" sheetId="1" r:id="rId5"/>
  </sheets>
  <definedNames/>
  <calcPr/>
</workbook>
</file>

<file path=xl/sharedStrings.xml><?xml version="1.0" encoding="utf-8"?>
<sst xmlns="http://schemas.openxmlformats.org/spreadsheetml/2006/main" count="661" uniqueCount="153">
  <si>
    <t>Horses Draft 1</t>
  </si>
  <si>
    <t>Trainers</t>
  </si>
  <si>
    <t>Jockeys</t>
  </si>
  <si>
    <t>Sires</t>
  </si>
  <si>
    <t>Stable #</t>
  </si>
  <si>
    <t>Stable URL</t>
  </si>
  <si>
    <t>Player Name</t>
  </si>
  <si>
    <t>Draft 2</t>
  </si>
  <si>
    <t>Draft 3</t>
  </si>
  <si>
    <t>Draft 4</t>
  </si>
  <si>
    <t>Draft 5</t>
  </si>
  <si>
    <t>Draft 6</t>
  </si>
  <si>
    <t>Draft 7</t>
  </si>
  <si>
    <t>Draft 8</t>
  </si>
  <si>
    <t>Stable</t>
  </si>
  <si>
    <t>Grand Job</t>
  </si>
  <si>
    <t>https://docs.google.com/spreadsheets/d/1D2vKoiEx-ZHmBnfWU6WquWQFIW_0Zk9svCWIFOe9EAU</t>
  </si>
  <si>
    <t>Michael M Casserly</t>
  </si>
  <si>
    <t>Magnitude</t>
  </si>
  <si>
    <t>Seismic Beauty</t>
  </si>
  <si>
    <t>Nitrogen</t>
  </si>
  <si>
    <t>Schrute Farms</t>
  </si>
  <si>
    <t>Meaning</t>
  </si>
  <si>
    <t>Shred the Gnar</t>
  </si>
  <si>
    <t>Cornucopian</t>
  </si>
  <si>
    <t>Counting Stars</t>
  </si>
  <si>
    <t>Alpine Princess</t>
  </si>
  <si>
    <t>Sovereignty</t>
  </si>
  <si>
    <t>Zany</t>
  </si>
  <si>
    <t>Knightsbridge</t>
  </si>
  <si>
    <t>Commandment</t>
  </si>
  <si>
    <t>Immersive</t>
  </si>
  <si>
    <t>Built</t>
  </si>
  <si>
    <t>On Time Girl</t>
  </si>
  <si>
    <t>Solitude Dude</t>
  </si>
  <si>
    <t>Nysos</t>
  </si>
  <si>
    <t>Saudi Crown</t>
  </si>
  <si>
    <t>https://docs.google.com/spreadsheets/d/1KWWERKvI1nzYc8L3cbEn9Bgba9w_F4-aOcOXA30kr9s</t>
  </si>
  <si>
    <t>John Bauman</t>
  </si>
  <si>
    <t>Coal Battle</t>
  </si>
  <si>
    <t>Jumping the Gun</t>
  </si>
  <si>
    <t>Phone Booth</t>
  </si>
  <si>
    <t>The Dullahan</t>
  </si>
  <si>
    <t>Renegade</t>
  </si>
  <si>
    <t>Om N Joy</t>
  </si>
  <si>
    <t>Sweet Azteca</t>
  </si>
  <si>
    <t>Golden Tempo</t>
  </si>
  <si>
    <t>Bentornato</t>
  </si>
  <si>
    <t>Further Ado</t>
  </si>
  <si>
    <t>Crude Velocity</t>
  </si>
  <si>
    <t>Mizumi</t>
  </si>
  <si>
    <t>Always a Runner</t>
  </si>
  <si>
    <t>https://docs.google.com/spreadsheets/d/1Rv8PUoMxYpBM7KoiEej4pY1TJDr2-yae2tdBL9rhPLA</t>
  </si>
  <si>
    <t>Kevin F Mullon</t>
  </si>
  <si>
    <t>Baeza</t>
  </si>
  <si>
    <t>Moonshine Mullon</t>
  </si>
  <si>
    <t>Chief Wallabee</t>
  </si>
  <si>
    <t>Englishman</t>
  </si>
  <si>
    <t>The Puma</t>
  </si>
  <si>
    <t>Flight Command</t>
  </si>
  <si>
    <t>Journalism</t>
  </si>
  <si>
    <t>https://docs.google.com/spreadsheets/d/1TA7Rm6zqfSyYVChwNiP5xpT1a4UOvng2N-IxpqnV2z4</t>
  </si>
  <si>
    <t>Daniel O'Connell</t>
  </si>
  <si>
    <t>Splendora</t>
  </si>
  <si>
    <t>Scottish Lassie</t>
  </si>
  <si>
    <t>Explora</t>
  </si>
  <si>
    <t>Handsome Dans</t>
  </si>
  <si>
    <t>Navajo Warrior</t>
  </si>
  <si>
    <t>Ways and Means</t>
  </si>
  <si>
    <t>https://docs.google.com/spreadsheets/d/1XOEH-ZrFH_FlxXI3dJgCe1kTnn0inOewxiNtXITrx7Q</t>
  </si>
  <si>
    <t>Paul Henderson</t>
  </si>
  <si>
    <t>Fully Subscribed</t>
  </si>
  <si>
    <t>Hot to Trot Stables</t>
  </si>
  <si>
    <t>Movie Night</t>
  </si>
  <si>
    <t>Napoleon Solo</t>
  </si>
  <si>
    <t>Stronghold</t>
  </si>
  <si>
    <t>https://docs.google.com/spreadsheets/d/1K5XCT9xKdL1Qu_r8LR8G4BJDSuKRgcEQ84RWTNiJYPU</t>
  </si>
  <si>
    <t>Mike Triunfo</t>
  </si>
  <si>
    <t>Crack The Whip</t>
  </si>
  <si>
    <t>Antiquarian</t>
  </si>
  <si>
    <t>https://docs.google.com/spreadsheets/d/15VyHjIUGVmasiwNtf3wQ1ZtUlW4RXV-kYzd3EjkypJA</t>
  </si>
  <si>
    <t>Kevin Walsh</t>
  </si>
  <si>
    <t>Baby Vino</t>
  </si>
  <si>
    <t>You're quite a Filly</t>
  </si>
  <si>
    <t>White Abarrio</t>
  </si>
  <si>
    <t>Deep Flame</t>
  </si>
  <si>
    <t>Dr. Venkman</t>
  </si>
  <si>
    <t>Forged Steel</t>
  </si>
  <si>
    <t>Emerging Market</t>
  </si>
  <si>
    <t>https://docs.google.com/spreadsheets/d/1LpC8u9_wyE9COOaJ3zD0bhMt8q7PLrhrKWnBGvoFQTk</t>
  </si>
  <si>
    <t>Jack Harbidge</t>
  </si>
  <si>
    <t>Harper's Corner</t>
  </si>
  <si>
    <t>Harb's Hacks</t>
  </si>
  <si>
    <t>Ruiva</t>
  </si>
  <si>
    <t>Kennyten</t>
  </si>
  <si>
    <t>Obliteration</t>
  </si>
  <si>
    <t>https://docs.google.com/spreadsheets/d/1dPNZjRMHLQf91UKo-_FAT__TfJvQRTyZmAbdcqgUl9k</t>
  </si>
  <si>
    <t>Seamus Gormley</t>
  </si>
  <si>
    <t>Deliver the Magic</t>
  </si>
  <si>
    <t>Maximum Bourbon</t>
  </si>
  <si>
    <t>Finger (JPN)</t>
  </si>
  <si>
    <t>https://docs.google.com/spreadsheets/d/1oTgEUTLI6pXJv3KQ4qT4U1xXmQgYablAUUoJQeEIvfc</t>
  </si>
  <si>
    <t>Stacey Harman Doria</t>
  </si>
  <si>
    <t>Why The Long Face Stables</t>
  </si>
  <si>
    <t>Mad House</t>
  </si>
  <si>
    <t>Prom Queen</t>
  </si>
  <si>
    <t>Grand Slam Smile</t>
  </si>
  <si>
    <t>Powershift</t>
  </si>
  <si>
    <t>https://docs.google.com/spreadsheets/d/1m24ACqwWCroGRQkyMlDH-Gr2KtTHllHD4Lw8JT9zzmw</t>
  </si>
  <si>
    <t>Joe Balut</t>
  </si>
  <si>
    <t>JEB Stables</t>
  </si>
  <si>
    <t>Book'em Danno</t>
  </si>
  <si>
    <t>https://docs.google.com/spreadsheets/d/1St1h2kaqYaQPxTk5NsRPzqX_mC699UmoV8U0v2sQ7vA</t>
  </si>
  <si>
    <t>Greg Schaefer</t>
  </si>
  <si>
    <t>Directive</t>
  </si>
  <si>
    <t>Coach Pistol Hand Stables</t>
  </si>
  <si>
    <t>Sippin Pretty</t>
  </si>
  <si>
    <t>My Miss Mo</t>
  </si>
  <si>
    <t>Growth Equity</t>
  </si>
  <si>
    <t>https://docs.google.com/spreadsheets/d/1MApj8UlhreiXdLDvXR60_Srws5onEF3xfAipdFsPLcw</t>
  </si>
  <si>
    <t>Declan Carolan</t>
  </si>
  <si>
    <t>NextGenGoodLad</t>
  </si>
  <si>
    <t>https://docs.google.com/spreadsheets/d/1o6LlOG82VVYJV3476zbf4KIOKGhnEQ4-16U2RHbWMSU</t>
  </si>
  <si>
    <t>Ray Carolan</t>
  </si>
  <si>
    <t>RippinUpFloorboards</t>
  </si>
  <si>
    <t>Gilded Bandit</t>
  </si>
  <si>
    <t>https://docs.google.com/spreadsheets/d/14UpsAPZlaUEPq_AkjM_L1F4RiOg2kuOcELvgo6vZ_ao</t>
  </si>
  <si>
    <t>John Casey</t>
  </si>
  <si>
    <t>Quarter Horse Stables</t>
  </si>
  <si>
    <t>https://docs.google.com/spreadsheets/d/1BHOyrJ4_0-Xnd3Qe7cdULoVrDkdiCZ5on6SAEhBIKn0</t>
  </si>
  <si>
    <t>Charlie Kinzie</t>
  </si>
  <si>
    <t>Damon's Mound</t>
  </si>
  <si>
    <t>Harvey Pack</t>
  </si>
  <si>
    <t>Percy's Bar</t>
  </si>
  <si>
    <t>Tiztastic</t>
  </si>
  <si>
    <t>https://docs.google.com/spreadsheets/d/1CpQ3w7U6nLnF2UcjxRarB8Yt5rs2UYeMrrJhURQ2hMM</t>
  </si>
  <si>
    <t>John Briody</t>
  </si>
  <si>
    <t>Drop the Anvil</t>
  </si>
  <si>
    <t>J J Grey</t>
  </si>
  <si>
    <t>https://docs.google.com/spreadsheets/d/1FhSTh4oB2pIcBNo8EACZh96QW4y0F7x3zyABmZofgH8</t>
  </si>
  <si>
    <t>Christopher Doria</t>
  </si>
  <si>
    <t>Elmers Horse Farm</t>
  </si>
  <si>
    <t>https://docs.google.com/spreadsheets/d/1cq7_YZc-4FioPUfdZjMXDzVjy_kd7JwjBjxVuO5XDhY</t>
  </si>
  <si>
    <t>Guy Malfait</t>
  </si>
  <si>
    <t>Goodall</t>
  </si>
  <si>
    <t>Thisisunbelievable</t>
  </si>
  <si>
    <t>Measure</t>
  </si>
  <si>
    <t>Imagination</t>
  </si>
  <si>
    <t>Haulin Ice</t>
  </si>
  <si>
    <t>Hughes</t>
  </si>
  <si>
    <t>Brant</t>
  </si>
  <si>
    <t>Pashmina</t>
  </si>
  <si>
    <t>Holmby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</si>
</sst>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u/>
      <color rgb="FF0000FF"/>
    </font>
    <font>
      <u/>
      <sz val="10.0"/>
      <color rgb="FF0000FF"/>
    </font>
    <font>
      <u/>
      <color rgb="FF0000FF"/>
    </font>
    <font>
      <u/>
      <color rgb="FF0000FF"/>
      <name val="Arial"/>
    </font>
  </fonts>
  <fills count="2">
    <fill>
      <patternFill patternType="none"/>
    </fill>
    <fill>
      <patternFill patternType="lightGray"/>
    </fill>
  </fills>
  <borders count="25">
    <border/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horizontal="left" readingOrder="0" vertical="bottom"/>
    </xf>
    <xf borderId="2" fillId="0" fontId="1" numFmtId="0" xfId="0" applyAlignment="1" applyBorder="1" applyFont="1">
      <alignment horizontal="center" readingOrder="0" shrinkToFit="0" vertical="bottom" wrapText="1"/>
    </xf>
    <xf borderId="2" fillId="0" fontId="1" numFmtId="0" xfId="0" applyAlignment="1" applyBorder="1" applyFont="1">
      <alignment readingOrder="0" vertical="bottom"/>
    </xf>
    <xf borderId="3" fillId="0" fontId="1" numFmtId="0" xfId="0" applyAlignment="1" applyBorder="1" applyFont="1">
      <alignment horizontal="left" readingOrder="0" vertical="bottom"/>
    </xf>
    <xf borderId="4" fillId="0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readingOrder="0" vertical="bottom"/>
    </xf>
    <xf borderId="6" fillId="0" fontId="1" numFmtId="0" xfId="0" applyAlignment="1" applyBorder="1" applyFont="1">
      <alignment readingOrder="0" vertical="bottom"/>
    </xf>
    <xf borderId="7" fillId="0" fontId="1" numFmtId="0" xfId="0" applyAlignment="1" applyBorder="1" applyFont="1">
      <alignment horizontal="left" readingOrder="0" vertical="bottom"/>
    </xf>
    <xf borderId="8" fillId="0" fontId="2" numFmtId="0" xfId="0" applyAlignment="1" applyBorder="1" applyFont="1">
      <alignment vertical="bottom"/>
    </xf>
    <xf borderId="9" fillId="0" fontId="2" numFmtId="0" xfId="0" applyAlignment="1" applyBorder="1" applyFont="1">
      <alignment vertical="bottom"/>
    </xf>
    <xf borderId="9" fillId="0" fontId="2" numFmtId="0" xfId="0" applyAlignment="1" applyBorder="1" applyFont="1">
      <alignment horizontal="left" readingOrder="0" vertical="bottom"/>
    </xf>
    <xf borderId="9" fillId="0" fontId="2" numFmtId="0" xfId="0" applyAlignment="1" applyBorder="1" applyFont="1">
      <alignment horizontal="center" readingOrder="0" vertical="bottom"/>
    </xf>
    <xf borderId="9" fillId="0" fontId="3" numFmtId="0" xfId="0" applyAlignment="1" applyBorder="1" applyFont="1">
      <alignment horizontal="left" readingOrder="0" vertical="center"/>
    </xf>
    <xf borderId="8" fillId="0" fontId="2" numFmtId="0" xfId="0" applyAlignment="1" applyBorder="1" applyFont="1">
      <alignment horizontal="left" vertical="bottom"/>
    </xf>
    <xf borderId="10" fillId="0" fontId="2" numFmtId="0" xfId="0" applyAlignment="1" applyBorder="1" applyFont="1">
      <alignment vertical="bottom"/>
    </xf>
    <xf borderId="11" fillId="0" fontId="2" numFmtId="0" xfId="0" applyAlignment="1" applyBorder="1" applyFont="1">
      <alignment horizontal="left" readingOrder="0" vertical="bottom"/>
    </xf>
    <xf borderId="12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left" vertical="bottom"/>
    </xf>
    <xf borderId="0" fillId="0" fontId="2" numFmtId="0" xfId="0" applyAlignment="1" applyFont="1">
      <alignment horizontal="center" readingOrder="0" vertical="bottom"/>
    </xf>
    <xf borderId="12" fillId="0" fontId="2" numFmtId="0" xfId="0" applyAlignment="1" applyBorder="1" applyFont="1">
      <alignment horizontal="left" vertical="bottom"/>
    </xf>
    <xf borderId="13" fillId="0" fontId="2" numFmtId="0" xfId="0" applyAlignment="1" applyBorder="1" applyFont="1">
      <alignment vertical="bottom"/>
    </xf>
    <xf borderId="14" fillId="0" fontId="2" numFmtId="0" xfId="0" applyAlignment="1" applyBorder="1" applyFont="1">
      <alignment horizontal="left" vertical="bottom"/>
    </xf>
    <xf borderId="15" fillId="0" fontId="2" numFmtId="0" xfId="0" applyAlignment="1" applyBorder="1" applyFont="1">
      <alignment vertical="bottom"/>
    </xf>
    <xf borderId="16" fillId="0" fontId="2" numFmtId="0" xfId="0" applyAlignment="1" applyBorder="1" applyFont="1">
      <alignment vertical="bottom"/>
    </xf>
    <xf borderId="16" fillId="0" fontId="2" numFmtId="0" xfId="0" applyAlignment="1" applyBorder="1" applyFont="1">
      <alignment horizontal="left" vertical="bottom"/>
    </xf>
    <xf borderId="16" fillId="0" fontId="2" numFmtId="0" xfId="0" applyAlignment="1" applyBorder="1" applyFont="1">
      <alignment horizontal="center" readingOrder="0" vertical="bottom"/>
    </xf>
    <xf borderId="17" fillId="0" fontId="2" numFmtId="0" xfId="0" applyAlignment="1" applyBorder="1" applyFont="1">
      <alignment horizontal="left" vertical="bottom"/>
    </xf>
    <xf borderId="18" fillId="0" fontId="2" numFmtId="0" xfId="0" applyAlignment="1" applyBorder="1" applyFont="1">
      <alignment vertical="bottom"/>
    </xf>
    <xf borderId="19" fillId="0" fontId="2" numFmtId="0" xfId="0" applyAlignment="1" applyBorder="1" applyFont="1">
      <alignment horizontal="left" vertical="bottom"/>
    </xf>
    <xf borderId="9" fillId="0" fontId="2" numFmtId="0" xfId="0" applyAlignment="1" applyBorder="1" applyFont="1">
      <alignment horizontal="center" readingOrder="0" vertical="bottom"/>
    </xf>
    <xf borderId="15" fillId="0" fontId="2" numFmtId="0" xfId="0" applyAlignment="1" applyBorder="1" applyFont="1">
      <alignment horizontal="left" vertical="bottom"/>
    </xf>
    <xf borderId="20" fillId="0" fontId="2" numFmtId="0" xfId="0" applyAlignment="1" applyBorder="1" applyFont="1">
      <alignment vertical="bottom"/>
    </xf>
    <xf borderId="21" fillId="0" fontId="2" numFmtId="0" xfId="0" applyAlignment="1" applyBorder="1" applyFont="1">
      <alignment horizontal="left" vertical="bottom"/>
    </xf>
    <xf borderId="9" fillId="0" fontId="4" numFmtId="0" xfId="0" applyAlignment="1" applyBorder="1" applyFont="1">
      <alignment horizontal="left" readingOrder="0" vertical="center"/>
    </xf>
    <xf borderId="22" fillId="0" fontId="2" numFmtId="0" xfId="0" applyAlignment="1" applyBorder="1" applyFont="1">
      <alignment horizontal="left" vertical="bottom"/>
    </xf>
    <xf borderId="23" fillId="0" fontId="2" numFmtId="0" xfId="0" applyAlignment="1" applyBorder="1" applyFont="1">
      <alignment vertical="bottom"/>
    </xf>
    <xf borderId="24" fillId="0" fontId="2" numFmtId="0" xfId="0" applyAlignment="1" applyBorder="1" applyFont="1">
      <alignment horizontal="left" readingOrder="0" vertical="bottom"/>
    </xf>
    <xf borderId="12" fillId="0" fontId="2" numFmtId="0" xfId="0" applyBorder="1" applyFont="1"/>
    <xf borderId="0" fillId="0" fontId="2" numFmtId="0" xfId="0" applyFont="1"/>
    <xf borderId="14" fillId="0" fontId="2" numFmtId="0" xfId="0" applyAlignment="1" applyBorder="1" applyFont="1">
      <alignment horizontal="left" readingOrder="0" vertical="bottom"/>
    </xf>
    <xf borderId="19" fillId="0" fontId="2" numFmtId="0" xfId="0" applyAlignment="1" applyBorder="1" applyFont="1">
      <alignment horizontal="left" readingOrder="0" vertical="bottom"/>
    </xf>
    <xf borderId="21" fillId="0" fontId="2" numFmtId="0" xfId="0" applyAlignment="1" applyBorder="1" applyFont="1">
      <alignment horizontal="left" readingOrder="0" vertical="bottom"/>
    </xf>
    <xf borderId="9" fillId="0" fontId="2" numFmtId="0" xfId="0" applyAlignment="1" applyBorder="1" applyFont="1">
      <alignment horizontal="center" readingOrder="0" vertical="bottom"/>
    </xf>
    <xf borderId="9" fillId="0" fontId="5" numFmtId="0" xfId="0" applyAlignment="1" applyBorder="1" applyFont="1">
      <alignment horizontal="left" readingOrder="0" vertical="center"/>
    </xf>
    <xf borderId="10" fillId="0" fontId="2" numFmtId="0" xfId="0" applyAlignment="1" applyBorder="1" applyFont="1">
      <alignment readingOrder="0" vertical="bottom"/>
    </xf>
    <xf borderId="13" fillId="0" fontId="2" numFmtId="0" xfId="0" applyAlignment="1" applyBorder="1" applyFont="1">
      <alignment readingOrder="0" vertical="bottom"/>
    </xf>
    <xf borderId="9" fillId="0" fontId="6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drawing" Target="../drawings/drawing1.xml"/><Relationship Id="rId11" Type="http://schemas.openxmlformats.org/officeDocument/2006/relationships/hyperlink" Target="https://docs.google.com/spreadsheets/d/1m24ACqwWCroGRQkyMlDH-Gr2KtTHllHD4Lw8JT9zzmw" TargetMode="External"/><Relationship Id="rId10" Type="http://schemas.openxmlformats.org/officeDocument/2006/relationships/hyperlink" Target="https://docs.google.com/spreadsheets/d/1oTgEUTLI6pXJv3KQ4qT4U1xXmQgYablAUUoJQeEIvfc" TargetMode="External"/><Relationship Id="rId13" Type="http://schemas.openxmlformats.org/officeDocument/2006/relationships/hyperlink" Target="https://docs.google.com/spreadsheets/d/1MApj8UlhreiXdLDvXR60_Srws5onEF3xfAipdFsPLcw" TargetMode="External"/><Relationship Id="rId12" Type="http://schemas.openxmlformats.org/officeDocument/2006/relationships/hyperlink" Target="https://docs.google.com/spreadsheets/d/1St1h2kaqYaQPxTk5NsRPzqX_mC699UmoV8U0v2sQ7vA" TargetMode="External"/><Relationship Id="rId1" Type="http://schemas.openxmlformats.org/officeDocument/2006/relationships/hyperlink" Target="https://docs.google.com/spreadsheets/d/1D2vKoiEx-ZHmBnfWU6WquWQFIW_0Zk9svCWIFOe9EAU" TargetMode="External"/><Relationship Id="rId2" Type="http://schemas.openxmlformats.org/officeDocument/2006/relationships/hyperlink" Target="https://docs.google.com/spreadsheets/d/1KWWERKvI1nzYc8L3cbEn9Bgba9w_F4-aOcOXA30kr9s" TargetMode="External"/><Relationship Id="rId3" Type="http://schemas.openxmlformats.org/officeDocument/2006/relationships/hyperlink" Target="https://docs.google.com/spreadsheets/d/1Rv8PUoMxYpBM7KoiEej4pY1TJDr2-yae2tdBL9rhPLA" TargetMode="External"/><Relationship Id="rId4" Type="http://schemas.openxmlformats.org/officeDocument/2006/relationships/hyperlink" Target="https://docs.google.com/spreadsheets/d/1TA7Rm6zqfSyYVChwNiP5xpT1a4UOvng2N-IxpqnV2z4" TargetMode="External"/><Relationship Id="rId9" Type="http://schemas.openxmlformats.org/officeDocument/2006/relationships/hyperlink" Target="https://docs.google.com/spreadsheets/d/1dPNZjRMHLQf91UKo-_FAT__TfJvQRTyZmAbdcqgUl9k" TargetMode="External"/><Relationship Id="rId15" Type="http://schemas.openxmlformats.org/officeDocument/2006/relationships/hyperlink" Target="https://docs.google.com/spreadsheets/d/14UpsAPZlaUEPq_AkjM_L1F4RiOg2kuOcELvgo6vZ_ao" TargetMode="External"/><Relationship Id="rId14" Type="http://schemas.openxmlformats.org/officeDocument/2006/relationships/hyperlink" Target="https://docs.google.com/spreadsheets/d/1o6LlOG82VVYJV3476zbf4KIOKGhnEQ4-16U2RHbWMSU" TargetMode="External"/><Relationship Id="rId17" Type="http://schemas.openxmlformats.org/officeDocument/2006/relationships/hyperlink" Target="https://docs.google.com/spreadsheets/d/1CpQ3w7U6nLnF2UcjxRarB8Yt5rs2UYeMrrJhURQ2hMM" TargetMode="External"/><Relationship Id="rId16" Type="http://schemas.openxmlformats.org/officeDocument/2006/relationships/hyperlink" Target="https://docs.google.com/spreadsheets/d/1BHOyrJ4_0-Xnd3Qe7cdULoVrDkdiCZ5on6SAEhBIKn0" TargetMode="External"/><Relationship Id="rId5" Type="http://schemas.openxmlformats.org/officeDocument/2006/relationships/hyperlink" Target="https://docs.google.com/spreadsheets/d/1XOEH-ZrFH_FlxXI3dJgCe1kTnn0inOewxiNtXITrx7Q" TargetMode="External"/><Relationship Id="rId19" Type="http://schemas.openxmlformats.org/officeDocument/2006/relationships/hyperlink" Target="https://docs.google.com/spreadsheets/d/1cq7_YZc-4FioPUfdZjMXDzVjy_kd7JwjBjxVuO5XDhY" TargetMode="External"/><Relationship Id="rId6" Type="http://schemas.openxmlformats.org/officeDocument/2006/relationships/hyperlink" Target="https://docs.google.com/spreadsheets/d/1K5XCT9xKdL1Qu_r8LR8G4BJDSuKRgcEQ84RWTNiJYPU" TargetMode="External"/><Relationship Id="rId18" Type="http://schemas.openxmlformats.org/officeDocument/2006/relationships/hyperlink" Target="https://docs.google.com/spreadsheets/d/1FhSTh4oB2pIcBNo8EACZh96QW4y0F7x3zyABmZofgH8" TargetMode="External"/><Relationship Id="rId7" Type="http://schemas.openxmlformats.org/officeDocument/2006/relationships/hyperlink" Target="https://docs.google.com/spreadsheets/d/15VyHjIUGVmasiwNtf3wQ1ZtUlW4RXV-kYzd3EjkypJA" TargetMode="External"/><Relationship Id="rId8" Type="http://schemas.openxmlformats.org/officeDocument/2006/relationships/hyperlink" Target="https://docs.google.com/spreadsheets/d/1LpC8u9_wyE9COOaJ3zD0bhMt8q7PLrhrKWnBGvoFQT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7.75"/>
    <col customWidth="1" min="2" max="2" width="16.88"/>
    <col customWidth="1" min="3" max="3" width="13.0"/>
    <col customWidth="1" min="4" max="4" width="14.75"/>
    <col customWidth="1" min="5" max="5" width="6.38"/>
    <col customWidth="1" min="6" max="6" width="9.88"/>
    <col customWidth="1" min="7" max="7" width="17.0"/>
    <col customWidth="1" min="8" max="8" width="17.88"/>
    <col customWidth="1" min="9" max="9" width="17.63"/>
    <col customWidth="1" min="10" max="10" width="16.63"/>
    <col customWidth="1" hidden="1" min="11" max="11" width="17.75"/>
    <col customWidth="1" hidden="1" min="12" max="12" width="15.38"/>
    <col customWidth="1" hidden="1" min="13" max="13" width="18.0"/>
    <col customWidth="1" hidden="1" min="14" max="14" width="19.13"/>
    <col customWidth="1" min="15" max="15" width="22.13"/>
  </cols>
  <sheetData>
    <row r="1" ht="30.75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10" t="s">
        <v>14</v>
      </c>
    </row>
    <row r="2">
      <c r="A2" s="11" t="s">
        <v>15</v>
      </c>
      <c r="B2" s="12" t="str">
        <f>IFERROR(__xludf.DUMMYFUNCTION("IMPORTRANGE($F2, ""Sheet1!$B$44:$B$46"")"),"Brad Cox")</f>
        <v>Brad Cox</v>
      </c>
      <c r="C2" s="12" t="str">
        <f>IFERROR(__xludf.DUMMYFUNCTION("IMPORTRANGE($F2, ""Sheet1!$B$49:$B$51"")"),"Irad Ortiz, Jr.")</f>
        <v>Irad Ortiz, Jr.</v>
      </c>
      <c r="D2" s="13" t="str">
        <f>IFERROR(__xludf.DUMMYFUNCTION("IMPORTRANGE($F2, ""Sheet1!$B$54:$B$56"")"),"Into Mischief")</f>
        <v>Into Mischief</v>
      </c>
      <c r="E2" s="14">
        <v>1.0</v>
      </c>
      <c r="F2" s="15" t="s">
        <v>16</v>
      </c>
      <c r="G2" s="16" t="s">
        <v>17</v>
      </c>
      <c r="H2" s="17" t="s">
        <v>18</v>
      </c>
      <c r="I2" s="17" t="s">
        <v>19</v>
      </c>
      <c r="J2" s="17" t="s">
        <v>20</v>
      </c>
      <c r="K2" s="17" t="str">
        <f>IFERROR(__xludf.DUMMYFUNCTION("IMPORTRANGE($F2, ""Sheet1!$B$26:$B$29"")"),"")</f>
        <v/>
      </c>
      <c r="L2" s="17" t="str">
        <f>IFERROR(__xludf.DUMMYFUNCTION("IMPORTRANGE($F2, ""Sheet1!$B$30:$B$33"")"),"")</f>
        <v/>
      </c>
      <c r="M2" s="17" t="str">
        <f>IFERROR(__xludf.DUMMYFUNCTION("IMPORTRANGE($F2, ""Sheet1!$B$34:$B$37"")"),"")</f>
        <v/>
      </c>
      <c r="N2" s="17" t="str">
        <f>IFERROR(__xludf.DUMMYFUNCTION("IMPORTRANGE($F2, ""Sheet1!$B$38:$B$41"")"),"")</f>
        <v/>
      </c>
      <c r="O2" s="18" t="s">
        <v>21</v>
      </c>
    </row>
    <row r="3">
      <c r="A3" s="19" t="s">
        <v>22</v>
      </c>
      <c r="B3" s="20" t="str">
        <f>IFERROR(__xludf.DUMMYFUNCTION("""COMPUTED_VALUE"""),"Todd Pletcher")</f>
        <v>Todd Pletcher</v>
      </c>
      <c r="C3" s="20" t="str">
        <f>IFERROR(__xludf.DUMMYFUNCTION("""COMPUTED_VALUE"""),"Flavien Prat")</f>
        <v>Flavien Prat</v>
      </c>
      <c r="D3" s="21" t="str">
        <f>IFERROR(__xludf.DUMMYFUNCTION("""COMPUTED_VALUE"""),"Gun Runner")</f>
        <v>Gun Runner</v>
      </c>
      <c r="E3" s="22">
        <v>1.0</v>
      </c>
      <c r="F3" s="20"/>
      <c r="G3" s="23" t="s">
        <v>17</v>
      </c>
      <c r="H3" s="24" t="s">
        <v>23</v>
      </c>
      <c r="I3" s="24" t="s">
        <v>24</v>
      </c>
      <c r="J3" s="24" t="s">
        <v>25</v>
      </c>
      <c r="K3" s="24"/>
      <c r="L3" s="24"/>
      <c r="M3" s="24"/>
      <c r="N3" s="24"/>
      <c r="O3" s="25" t="s">
        <v>21</v>
      </c>
    </row>
    <row r="4">
      <c r="A4" s="19" t="s">
        <v>26</v>
      </c>
      <c r="B4" s="20"/>
      <c r="C4" s="20"/>
      <c r="D4" s="21"/>
      <c r="E4" s="22">
        <v>1.0</v>
      </c>
      <c r="F4" s="20"/>
      <c r="G4" s="23" t="s">
        <v>17</v>
      </c>
      <c r="H4" s="24" t="s">
        <v>27</v>
      </c>
      <c r="I4" s="24" t="s">
        <v>28</v>
      </c>
      <c r="J4" s="24" t="s">
        <v>29</v>
      </c>
      <c r="K4" s="24"/>
      <c r="L4" s="24"/>
      <c r="M4" s="24"/>
      <c r="N4" s="24"/>
      <c r="O4" s="25" t="s">
        <v>21</v>
      </c>
    </row>
    <row r="5">
      <c r="A5" s="19" t="s">
        <v>30</v>
      </c>
      <c r="B5" s="20"/>
      <c r="C5" s="20"/>
      <c r="D5" s="21"/>
      <c r="E5" s="22">
        <v>1.0</v>
      </c>
      <c r="F5" s="20"/>
      <c r="G5" s="23" t="s">
        <v>17</v>
      </c>
      <c r="H5" s="24" t="s">
        <v>31</v>
      </c>
      <c r="I5" s="24" t="s">
        <v>32</v>
      </c>
      <c r="J5" s="24" t="s">
        <v>33</v>
      </c>
      <c r="K5" s="24"/>
      <c r="L5" s="24"/>
      <c r="M5" s="24"/>
      <c r="N5" s="24"/>
      <c r="O5" s="25" t="s">
        <v>21</v>
      </c>
    </row>
    <row r="6">
      <c r="A6" s="19" t="s">
        <v>34</v>
      </c>
      <c r="B6" s="20"/>
      <c r="C6" s="20"/>
      <c r="D6" s="21"/>
      <c r="E6" s="22">
        <v>1.0</v>
      </c>
      <c r="F6" s="20"/>
      <c r="G6" s="23" t="s">
        <v>17</v>
      </c>
      <c r="H6" s="24"/>
      <c r="I6" s="24"/>
      <c r="J6" s="24"/>
      <c r="K6" s="24"/>
      <c r="L6" s="24"/>
      <c r="M6" s="24"/>
      <c r="N6" s="24"/>
      <c r="O6" s="25" t="s">
        <v>21</v>
      </c>
    </row>
    <row r="7">
      <c r="A7" s="19" t="s">
        <v>35</v>
      </c>
      <c r="B7" s="20"/>
      <c r="C7" s="20"/>
      <c r="D7" s="21"/>
      <c r="E7" s="22">
        <v>1.0</v>
      </c>
      <c r="F7" s="20"/>
      <c r="G7" s="23" t="s">
        <v>17</v>
      </c>
      <c r="H7" s="24"/>
      <c r="I7" s="24"/>
      <c r="J7" s="24"/>
      <c r="K7" s="24"/>
      <c r="L7" s="24"/>
      <c r="M7" s="24"/>
      <c r="N7" s="24"/>
      <c r="O7" s="25" t="s">
        <v>21</v>
      </c>
    </row>
    <row r="8">
      <c r="A8" s="26" t="s">
        <v>36</v>
      </c>
      <c r="B8" s="27"/>
      <c r="C8" s="27"/>
      <c r="D8" s="28"/>
      <c r="E8" s="29">
        <v>1.0</v>
      </c>
      <c r="F8" s="27"/>
      <c r="G8" s="30" t="s">
        <v>17</v>
      </c>
      <c r="H8" s="31"/>
      <c r="I8" s="31"/>
      <c r="J8" s="31"/>
      <c r="K8" s="31"/>
      <c r="L8" s="31"/>
      <c r="M8" s="31"/>
      <c r="N8" s="31"/>
      <c r="O8" s="32" t="s">
        <v>21</v>
      </c>
    </row>
    <row r="9">
      <c r="A9" s="11" t="s">
        <v>25</v>
      </c>
      <c r="B9" s="12" t="str">
        <f>IFERROR(__xludf.DUMMYFUNCTION("IMPORTRANGE($F9, ""Sheet1!$B$44:$B$46"")"),"Bob Baffert")</f>
        <v>Bob Baffert</v>
      </c>
      <c r="C9" s="12" t="str">
        <f>IFERROR(__xludf.DUMMYFUNCTION("IMPORTRANGE($F9, ""Sheet1!$B$49:$B$51"")"),"Irad Ortiz, Jr.")</f>
        <v>Irad Ortiz, Jr.</v>
      </c>
      <c r="D9" s="13" t="str">
        <f>IFERROR(__xludf.DUMMYFUNCTION("IMPORTRANGE($F9, ""Sheet1!$B$54:$B$56"")"),"Into Mischief")</f>
        <v>Into Mischief</v>
      </c>
      <c r="E9" s="33">
        <v>2.0</v>
      </c>
      <c r="F9" s="15" t="s">
        <v>37</v>
      </c>
      <c r="G9" s="16" t="s">
        <v>38</v>
      </c>
      <c r="H9" s="17" t="s">
        <v>39</v>
      </c>
      <c r="I9" s="17" t="s">
        <v>40</v>
      </c>
      <c r="J9" s="17" t="s">
        <v>41</v>
      </c>
      <c r="K9" s="17" t="str">
        <f>IFERROR(__xludf.DUMMYFUNCTION("IMPORTRANGE($F9, ""Sheet1!$B$26:$B$29"")"),"")</f>
        <v/>
      </c>
      <c r="L9" s="17" t="str">
        <f>IFERROR(__xludf.DUMMYFUNCTION("IMPORTRANGE($F9, ""Sheet1!$B$30:$B$33"")"),"")</f>
        <v/>
      </c>
      <c r="M9" s="17" t="str">
        <f>IFERROR(__xludf.DUMMYFUNCTION("IMPORTRANGE($F9, ""Sheet1!$B$34:$B$37"")"),"")</f>
        <v/>
      </c>
      <c r="N9" s="17" t="str">
        <f>IFERROR(__xludf.DUMMYFUNCTION("IMPORTRANGE($F9, ""Sheet1!$B$38:$B$41"")"),"")</f>
        <v/>
      </c>
      <c r="O9" s="18" t="s">
        <v>42</v>
      </c>
    </row>
    <row r="10">
      <c r="A10" s="19" t="s">
        <v>43</v>
      </c>
      <c r="B10" s="20" t="str">
        <f>IFERROR(__xludf.DUMMYFUNCTION("""COMPUTED_VALUE"""),"Brad Cox")</f>
        <v>Brad Cox</v>
      </c>
      <c r="C10" s="20" t="str">
        <f>IFERROR(__xludf.DUMMYFUNCTION("""COMPUTED_VALUE"""),"Luis Saez")</f>
        <v>Luis Saez</v>
      </c>
      <c r="D10" s="21" t="str">
        <f>IFERROR(__xludf.DUMMYFUNCTION("""COMPUTED_VALUE"""),"Gun Runner")</f>
        <v>Gun Runner</v>
      </c>
      <c r="E10" s="22">
        <v>2.0</v>
      </c>
      <c r="F10" s="20"/>
      <c r="G10" s="23" t="s">
        <v>38</v>
      </c>
      <c r="H10" s="24" t="s">
        <v>27</v>
      </c>
      <c r="I10" s="24" t="s">
        <v>44</v>
      </c>
      <c r="J10" s="24" t="s">
        <v>45</v>
      </c>
      <c r="K10" s="24"/>
      <c r="L10" s="24"/>
      <c r="M10" s="24"/>
      <c r="N10" s="24"/>
      <c r="O10" s="25" t="s">
        <v>42</v>
      </c>
    </row>
    <row r="11">
      <c r="A11" s="19" t="s">
        <v>46</v>
      </c>
      <c r="B11" s="20"/>
      <c r="C11" s="20"/>
      <c r="D11" s="21"/>
      <c r="E11" s="22">
        <v>2.0</v>
      </c>
      <c r="F11" s="20"/>
      <c r="G11" s="23" t="s">
        <v>38</v>
      </c>
      <c r="H11" s="24" t="s">
        <v>23</v>
      </c>
      <c r="I11" s="24" t="s">
        <v>30</v>
      </c>
      <c r="J11" s="24" t="s">
        <v>33</v>
      </c>
      <c r="K11" s="24"/>
      <c r="L11" s="24"/>
      <c r="M11" s="24"/>
      <c r="N11" s="24"/>
      <c r="O11" s="25" t="s">
        <v>42</v>
      </c>
    </row>
    <row r="12">
      <c r="A12" s="19" t="s">
        <v>47</v>
      </c>
      <c r="B12" s="20"/>
      <c r="C12" s="20"/>
      <c r="D12" s="21"/>
      <c r="E12" s="22">
        <v>2.0</v>
      </c>
      <c r="F12" s="20"/>
      <c r="G12" s="23" t="s">
        <v>38</v>
      </c>
      <c r="H12" s="24" t="s">
        <v>48</v>
      </c>
      <c r="I12" s="24" t="s">
        <v>32</v>
      </c>
      <c r="J12" s="24" t="s">
        <v>18</v>
      </c>
      <c r="K12" s="24"/>
      <c r="L12" s="24"/>
      <c r="M12" s="24"/>
      <c r="N12" s="24"/>
      <c r="O12" s="25" t="s">
        <v>42</v>
      </c>
    </row>
    <row r="13">
      <c r="A13" s="19" t="s">
        <v>35</v>
      </c>
      <c r="B13" s="20"/>
      <c r="C13" s="20"/>
      <c r="D13" s="21"/>
      <c r="E13" s="22">
        <v>2.0</v>
      </c>
      <c r="F13" s="20"/>
      <c r="G13" s="23" t="s">
        <v>38</v>
      </c>
      <c r="H13" s="24"/>
      <c r="I13" s="24"/>
      <c r="J13" s="24"/>
      <c r="K13" s="24"/>
      <c r="L13" s="24"/>
      <c r="M13" s="24"/>
      <c r="N13" s="24"/>
      <c r="O13" s="25" t="s">
        <v>42</v>
      </c>
    </row>
    <row r="14">
      <c r="A14" s="19" t="s">
        <v>49</v>
      </c>
      <c r="B14" s="20"/>
      <c r="C14" s="20"/>
      <c r="D14" s="21"/>
      <c r="E14" s="22">
        <v>2.0</v>
      </c>
      <c r="F14" s="20"/>
      <c r="G14" s="23" t="s">
        <v>38</v>
      </c>
      <c r="H14" s="24"/>
      <c r="I14" s="24"/>
      <c r="J14" s="24"/>
      <c r="K14" s="24"/>
      <c r="L14" s="24"/>
      <c r="M14" s="24"/>
      <c r="N14" s="24"/>
      <c r="O14" s="25" t="s">
        <v>42</v>
      </c>
    </row>
    <row r="15">
      <c r="A15" s="26" t="s">
        <v>50</v>
      </c>
      <c r="B15" s="27"/>
      <c r="C15" s="27"/>
      <c r="D15" s="28"/>
      <c r="E15" s="29">
        <v>2.0</v>
      </c>
      <c r="F15" s="27"/>
      <c r="G15" s="34" t="s">
        <v>38</v>
      </c>
      <c r="H15" s="35"/>
      <c r="I15" s="35"/>
      <c r="J15" s="35"/>
      <c r="K15" s="35"/>
      <c r="L15" s="35"/>
      <c r="M15" s="35"/>
      <c r="N15" s="35"/>
      <c r="O15" s="36" t="s">
        <v>42</v>
      </c>
    </row>
    <row r="16">
      <c r="A16" s="11" t="s">
        <v>51</v>
      </c>
      <c r="B16" s="12" t="str">
        <f>IFERROR(__xludf.DUMMYFUNCTION("IMPORTRANGE($F16, ""Sheet1!$B$44:$B$46"")"),"William Mott")</f>
        <v>William Mott</v>
      </c>
      <c r="C16" s="12" t="str">
        <f>IFERROR(__xludf.DUMMYFUNCTION("IMPORTRANGE($F16, ""Sheet1!$B$49:$B$51"")"),"Junior Alvarado")</f>
        <v>Junior Alvarado</v>
      </c>
      <c r="D16" s="13" t="str">
        <f>IFERROR(__xludf.DUMMYFUNCTION("IMPORTRANGE($F16, ""Sheet1!$B$54:$B$56"")"),"Gun Runner")</f>
        <v>Gun Runner</v>
      </c>
      <c r="E16" s="33">
        <v>3.0</v>
      </c>
      <c r="F16" s="37" t="s">
        <v>52</v>
      </c>
      <c r="G16" s="38" t="s">
        <v>53</v>
      </c>
      <c r="H16" s="39" t="s">
        <v>18</v>
      </c>
      <c r="I16" s="39" t="s">
        <v>30</v>
      </c>
      <c r="J16" s="39" t="s">
        <v>54</v>
      </c>
      <c r="K16" s="39" t="str">
        <f>IFERROR(__xludf.DUMMYFUNCTION("IMPORTRANGE($F16, ""Sheet1!$B$26:$B$29"")"),"")</f>
        <v/>
      </c>
      <c r="L16" s="39" t="str">
        <f>IFERROR(__xludf.DUMMYFUNCTION("IMPORTRANGE($F16, ""Sheet1!$B$30:$B$33"")"),"")</f>
        <v/>
      </c>
      <c r="M16" s="39" t="str">
        <f>IFERROR(__xludf.DUMMYFUNCTION("IMPORTRANGE($F16, ""Sheet1!$B$34:$B$37"")"),"")</f>
        <v/>
      </c>
      <c r="N16" s="39" t="str">
        <f>IFERROR(__xludf.DUMMYFUNCTION("IMPORTRANGE($F16, ""Sheet1!$B$38:$B$41"")"),"")</f>
        <v/>
      </c>
      <c r="O16" s="40" t="s">
        <v>55</v>
      </c>
    </row>
    <row r="17">
      <c r="A17" s="19" t="s">
        <v>56</v>
      </c>
      <c r="B17" s="20" t="str">
        <f>IFERROR(__xludf.DUMMYFUNCTION("""COMPUTED_VALUE"""),"Todd Pletcher")</f>
        <v>Todd Pletcher</v>
      </c>
      <c r="C17" s="20" t="str">
        <f>IFERROR(__xludf.DUMMYFUNCTION("""COMPUTED_VALUE"""),"Jose L. Ortiz")</f>
        <v>Jose L. Ortiz</v>
      </c>
      <c r="D17" s="21" t="str">
        <f>IFERROR(__xludf.DUMMYFUNCTION("""COMPUTED_VALUE"""),"Into Mischief")</f>
        <v>Into Mischief</v>
      </c>
      <c r="E17" s="22">
        <v>3.0</v>
      </c>
      <c r="F17" s="20"/>
      <c r="G17" s="23" t="s">
        <v>53</v>
      </c>
      <c r="H17" s="24" t="s">
        <v>23</v>
      </c>
      <c r="I17" s="24" t="s">
        <v>24</v>
      </c>
      <c r="J17" s="24" t="s">
        <v>57</v>
      </c>
      <c r="K17" s="24"/>
      <c r="L17" s="24"/>
      <c r="M17" s="24"/>
      <c r="N17" s="24"/>
      <c r="O17" s="25" t="s">
        <v>55</v>
      </c>
    </row>
    <row r="18">
      <c r="A18" s="19" t="s">
        <v>49</v>
      </c>
      <c r="B18" s="20"/>
      <c r="C18" s="20"/>
      <c r="D18" s="21"/>
      <c r="E18" s="22">
        <v>3.0</v>
      </c>
      <c r="F18" s="20"/>
      <c r="G18" s="23" t="s">
        <v>53</v>
      </c>
      <c r="H18" s="24" t="s">
        <v>27</v>
      </c>
      <c r="I18" s="24" t="s">
        <v>25</v>
      </c>
      <c r="J18" s="24" t="s">
        <v>46</v>
      </c>
      <c r="K18" s="24"/>
      <c r="L18" s="24"/>
      <c r="M18" s="24"/>
      <c r="N18" s="24"/>
      <c r="O18" s="25" t="s">
        <v>55</v>
      </c>
    </row>
    <row r="19">
      <c r="A19" s="19" t="s">
        <v>15</v>
      </c>
      <c r="B19" s="20"/>
      <c r="C19" s="20"/>
      <c r="D19" s="21"/>
      <c r="E19" s="22">
        <v>3.0</v>
      </c>
      <c r="F19" s="20"/>
      <c r="G19" s="23" t="s">
        <v>53</v>
      </c>
      <c r="H19" s="24" t="s">
        <v>58</v>
      </c>
      <c r="I19" s="24" t="s">
        <v>59</v>
      </c>
      <c r="J19" s="24" t="s">
        <v>29</v>
      </c>
      <c r="K19" s="24"/>
      <c r="L19" s="24"/>
      <c r="M19" s="24"/>
      <c r="N19" s="24"/>
      <c r="O19" s="25" t="s">
        <v>55</v>
      </c>
    </row>
    <row r="20">
      <c r="A20" s="19" t="s">
        <v>60</v>
      </c>
      <c r="B20" s="20"/>
      <c r="C20" s="20"/>
      <c r="D20" s="21"/>
      <c r="E20" s="22">
        <v>3.0</v>
      </c>
      <c r="F20" s="20"/>
      <c r="G20" s="23" t="s">
        <v>53</v>
      </c>
      <c r="H20" s="24"/>
      <c r="I20" s="24"/>
      <c r="J20" s="24"/>
      <c r="K20" s="24"/>
      <c r="L20" s="24"/>
      <c r="M20" s="24"/>
      <c r="N20" s="24"/>
      <c r="O20" s="25" t="s">
        <v>55</v>
      </c>
    </row>
    <row r="21">
      <c r="A21" s="41" t="s">
        <v>35</v>
      </c>
      <c r="B21" s="42"/>
      <c r="C21" s="42"/>
      <c r="D21" s="21"/>
      <c r="E21" s="22">
        <v>3.0</v>
      </c>
      <c r="F21" s="20"/>
      <c r="G21" s="23" t="s">
        <v>53</v>
      </c>
      <c r="H21" s="24"/>
      <c r="I21" s="24"/>
      <c r="J21" s="24"/>
      <c r="K21" s="24"/>
      <c r="L21" s="24"/>
      <c r="M21" s="24"/>
      <c r="N21" s="24"/>
      <c r="O21" s="25" t="s">
        <v>55</v>
      </c>
    </row>
    <row r="22">
      <c r="A22" s="26" t="s">
        <v>43</v>
      </c>
      <c r="B22" s="27"/>
      <c r="C22" s="27"/>
      <c r="D22" s="28"/>
      <c r="E22" s="29">
        <v>3.0</v>
      </c>
      <c r="F22" s="27"/>
      <c r="G22" s="30" t="s">
        <v>53</v>
      </c>
      <c r="H22" s="31"/>
      <c r="I22" s="31"/>
      <c r="J22" s="31"/>
      <c r="K22" s="31"/>
      <c r="L22" s="31"/>
      <c r="M22" s="31"/>
      <c r="N22" s="31"/>
      <c r="O22" s="32" t="s">
        <v>55</v>
      </c>
    </row>
    <row r="23">
      <c r="A23" s="11" t="s">
        <v>26</v>
      </c>
      <c r="B23" s="12" t="str">
        <f>IFERROR(__xludf.DUMMYFUNCTION("IMPORTRANGE($F23, ""Sheet1!$B$44:$B$46"")"),"Chad Brown")</f>
        <v>Chad Brown</v>
      </c>
      <c r="C23" s="12" t="str">
        <f>IFERROR(__xludf.DUMMYFUNCTION("IMPORTRANGE($F23, ""Sheet1!$B$49:$B$51"")"),"Irad Ortiz, Jr.")</f>
        <v>Irad Ortiz, Jr.</v>
      </c>
      <c r="D23" s="13" t="str">
        <f>IFERROR(__xludf.DUMMYFUNCTION("IMPORTRANGE($F23, ""Sheet1!$B$54:$B$56"")"),"Into Mischief")</f>
        <v>Into Mischief</v>
      </c>
      <c r="E23" s="33">
        <v>4.0</v>
      </c>
      <c r="F23" s="15" t="s">
        <v>61</v>
      </c>
      <c r="G23" s="16" t="s">
        <v>62</v>
      </c>
      <c r="H23" s="17" t="s">
        <v>63</v>
      </c>
      <c r="I23" s="17" t="s">
        <v>64</v>
      </c>
      <c r="J23" s="17" t="s">
        <v>65</v>
      </c>
      <c r="K23" s="17" t="str">
        <f>IFERROR(__xludf.DUMMYFUNCTION("IMPORTRANGE($F23, ""Sheet1!$B$26:$B$29"")"),"")</f>
        <v/>
      </c>
      <c r="L23" s="17" t="str">
        <f>IFERROR(__xludf.DUMMYFUNCTION("IMPORTRANGE($F23, ""Sheet1!$B$30:$B$33"")"),"")</f>
        <v/>
      </c>
      <c r="M23" s="17" t="str">
        <f>IFERROR(__xludf.DUMMYFUNCTION("IMPORTRANGE($F23, ""Sheet1!$B$34:$B$37"")"),"")</f>
        <v/>
      </c>
      <c r="N23" s="17" t="str">
        <f>IFERROR(__xludf.DUMMYFUNCTION("IMPORTRANGE($F23, ""Sheet1!$B$38:$B$41"")"),"")</f>
        <v/>
      </c>
      <c r="O23" s="18" t="s">
        <v>66</v>
      </c>
    </row>
    <row r="24">
      <c r="A24" s="19" t="s">
        <v>20</v>
      </c>
      <c r="B24" s="20" t="str">
        <f>IFERROR(__xludf.DUMMYFUNCTION("""COMPUTED_VALUE"""),"Bob Baffert")</f>
        <v>Bob Baffert</v>
      </c>
      <c r="C24" s="20" t="str">
        <f>IFERROR(__xludf.DUMMYFUNCTION("""COMPUTED_VALUE"""),"Flavien Prat")</f>
        <v>Flavien Prat</v>
      </c>
      <c r="D24" s="21" t="str">
        <f>IFERROR(__xludf.DUMMYFUNCTION("""COMPUTED_VALUE"""),"Gun Runner")</f>
        <v>Gun Runner</v>
      </c>
      <c r="E24" s="22">
        <v>4.0</v>
      </c>
      <c r="F24" s="20"/>
      <c r="G24" s="23" t="s">
        <v>62</v>
      </c>
      <c r="H24" s="24" t="s">
        <v>27</v>
      </c>
      <c r="I24" s="24" t="s">
        <v>24</v>
      </c>
      <c r="J24" s="24" t="s">
        <v>50</v>
      </c>
      <c r="K24" s="24"/>
      <c r="L24" s="24"/>
      <c r="M24" s="24"/>
      <c r="N24" s="24"/>
      <c r="O24" s="25" t="s">
        <v>66</v>
      </c>
    </row>
    <row r="25">
      <c r="A25" s="19" t="s">
        <v>51</v>
      </c>
      <c r="B25" s="20"/>
      <c r="C25" s="20"/>
      <c r="D25" s="21"/>
      <c r="E25" s="22">
        <v>4.0</v>
      </c>
      <c r="F25" s="20"/>
      <c r="G25" s="23" t="s">
        <v>62</v>
      </c>
      <c r="H25" s="24" t="s">
        <v>45</v>
      </c>
      <c r="I25" s="24" t="s">
        <v>15</v>
      </c>
      <c r="J25" s="24" t="s">
        <v>29</v>
      </c>
      <c r="K25" s="24"/>
      <c r="L25" s="24"/>
      <c r="M25" s="24"/>
      <c r="N25" s="24"/>
      <c r="O25" s="25" t="s">
        <v>66</v>
      </c>
    </row>
    <row r="26">
      <c r="A26" s="19" t="s">
        <v>43</v>
      </c>
      <c r="B26" s="20"/>
      <c r="C26" s="20"/>
      <c r="D26" s="21"/>
      <c r="E26" s="22">
        <v>4.0</v>
      </c>
      <c r="F26" s="20"/>
      <c r="G26" s="23" t="s">
        <v>62</v>
      </c>
      <c r="H26" s="24" t="s">
        <v>54</v>
      </c>
      <c r="I26" s="24" t="s">
        <v>25</v>
      </c>
      <c r="J26" s="24" t="s">
        <v>67</v>
      </c>
      <c r="K26" s="24"/>
      <c r="L26" s="24"/>
      <c r="M26" s="24"/>
      <c r="N26" s="24"/>
      <c r="O26" s="25" t="s">
        <v>66</v>
      </c>
    </row>
    <row r="27">
      <c r="A27" s="19" t="s">
        <v>49</v>
      </c>
      <c r="B27" s="20"/>
      <c r="C27" s="20"/>
      <c r="D27" s="21"/>
      <c r="E27" s="22">
        <v>4.0</v>
      </c>
      <c r="F27" s="20"/>
      <c r="G27" s="23" t="s">
        <v>62</v>
      </c>
      <c r="H27" s="24"/>
      <c r="I27" s="24"/>
      <c r="J27" s="24"/>
      <c r="K27" s="24"/>
      <c r="L27" s="24"/>
      <c r="M27" s="24"/>
      <c r="N27" s="24"/>
      <c r="O27" s="25" t="s">
        <v>66</v>
      </c>
    </row>
    <row r="28">
      <c r="A28" s="19" t="s">
        <v>35</v>
      </c>
      <c r="B28" s="20"/>
      <c r="C28" s="20"/>
      <c r="D28" s="21"/>
      <c r="E28" s="22">
        <v>4.0</v>
      </c>
      <c r="F28" s="20"/>
      <c r="G28" s="23" t="s">
        <v>62</v>
      </c>
      <c r="H28" s="24"/>
      <c r="I28" s="24"/>
      <c r="J28" s="24"/>
      <c r="K28" s="24"/>
      <c r="L28" s="24"/>
      <c r="M28" s="24"/>
      <c r="N28" s="24"/>
      <c r="O28" s="25" t="s">
        <v>66</v>
      </c>
    </row>
    <row r="29">
      <c r="A29" s="26" t="s">
        <v>68</v>
      </c>
      <c r="B29" s="27"/>
      <c r="C29" s="27"/>
      <c r="D29" s="28"/>
      <c r="E29" s="29">
        <v>4.0</v>
      </c>
      <c r="F29" s="27"/>
      <c r="G29" s="34" t="s">
        <v>62</v>
      </c>
      <c r="H29" s="35"/>
      <c r="I29" s="35"/>
      <c r="J29" s="35"/>
      <c r="K29" s="35"/>
      <c r="L29" s="35"/>
      <c r="M29" s="35"/>
      <c r="N29" s="35"/>
      <c r="O29" s="36" t="s">
        <v>66</v>
      </c>
    </row>
    <row r="30">
      <c r="A30" s="11" t="s">
        <v>51</v>
      </c>
      <c r="B30" s="12" t="str">
        <f>IFERROR(__xludf.DUMMYFUNCTION("IMPORTRANGE($F30, ""Sheet1!$B$44:$B$46"")"),"Chad Brown")</f>
        <v>Chad Brown</v>
      </c>
      <c r="C30" s="12" t="str">
        <f>IFERROR(__xludf.DUMMYFUNCTION("IMPORTRANGE($F30, ""Sheet1!$B$49:$B$51"")"),"Irad Ortiz, Jr.")</f>
        <v>Irad Ortiz, Jr.</v>
      </c>
      <c r="D30" s="13" t="str">
        <f>IFERROR(__xludf.DUMMYFUNCTION("IMPORTRANGE($F30, ""Sheet1!$B$54:$B$56"")"),"Into Mischief")</f>
        <v>Into Mischief</v>
      </c>
      <c r="E30" s="33">
        <v>5.0</v>
      </c>
      <c r="F30" s="15" t="s">
        <v>69</v>
      </c>
      <c r="G30" s="38" t="s">
        <v>70</v>
      </c>
      <c r="H30" s="39" t="s">
        <v>27</v>
      </c>
      <c r="I30" s="39" t="s">
        <v>71</v>
      </c>
      <c r="J30" s="39" t="s">
        <v>18</v>
      </c>
      <c r="K30" s="39" t="str">
        <f>IFERROR(__xludf.DUMMYFUNCTION("IMPORTRANGE($F30, ""Sheet1!$B$26:$B$29"")"),"")</f>
        <v/>
      </c>
      <c r="L30" s="39" t="str">
        <f>IFERROR(__xludf.DUMMYFUNCTION("IMPORTRANGE($F30, ""Sheet1!$B$30:$B$33"")"),"")</f>
        <v/>
      </c>
      <c r="M30" s="39" t="str">
        <f>IFERROR(__xludf.DUMMYFUNCTION("IMPORTRANGE($F30, ""Sheet1!$B$34:$B$37"")"),"")</f>
        <v/>
      </c>
      <c r="N30" s="39" t="str">
        <f>IFERROR(__xludf.DUMMYFUNCTION("IMPORTRANGE($F30, ""Sheet1!$B$38:$B$41"")"),"")</f>
        <v/>
      </c>
      <c r="O30" s="40" t="s">
        <v>72</v>
      </c>
    </row>
    <row r="31">
      <c r="A31" s="19" t="s">
        <v>43</v>
      </c>
      <c r="B31" s="20" t="str">
        <f>IFERROR(__xludf.DUMMYFUNCTION("""COMPUTED_VALUE"""),"Todd Pletcher")</f>
        <v>Todd Pletcher</v>
      </c>
      <c r="C31" s="20" t="str">
        <f>IFERROR(__xludf.DUMMYFUNCTION("""COMPUTED_VALUE"""),"Flavien Prat")</f>
        <v>Flavien Prat</v>
      </c>
      <c r="D31" s="21" t="str">
        <f>IFERROR(__xludf.DUMMYFUNCTION("""COMPUTED_VALUE"""),"Curlin")</f>
        <v>Curlin</v>
      </c>
      <c r="E31" s="22">
        <v>5.0</v>
      </c>
      <c r="F31" s="20"/>
      <c r="G31" s="23" t="s">
        <v>70</v>
      </c>
      <c r="H31" s="24" t="s">
        <v>23</v>
      </c>
      <c r="I31" s="24" t="s">
        <v>15</v>
      </c>
      <c r="J31" s="24" t="s">
        <v>73</v>
      </c>
      <c r="K31" s="24"/>
      <c r="L31" s="24"/>
      <c r="M31" s="24"/>
      <c r="N31" s="24"/>
      <c r="O31" s="43" t="s">
        <v>72</v>
      </c>
    </row>
    <row r="32">
      <c r="A32" s="19" t="s">
        <v>49</v>
      </c>
      <c r="B32" s="20"/>
      <c r="C32" s="20"/>
      <c r="D32" s="21"/>
      <c r="E32" s="22">
        <v>5.0</v>
      </c>
      <c r="F32" s="20"/>
      <c r="G32" s="23" t="s">
        <v>70</v>
      </c>
      <c r="H32" s="24" t="s">
        <v>74</v>
      </c>
      <c r="I32" s="24" t="s">
        <v>25</v>
      </c>
      <c r="J32" s="24" t="s">
        <v>65</v>
      </c>
      <c r="K32" s="24"/>
      <c r="L32" s="24"/>
      <c r="M32" s="24"/>
      <c r="N32" s="24"/>
      <c r="O32" s="43" t="s">
        <v>72</v>
      </c>
    </row>
    <row r="33">
      <c r="A33" s="19" t="s">
        <v>20</v>
      </c>
      <c r="B33" s="20"/>
      <c r="C33" s="20"/>
      <c r="D33" s="21"/>
      <c r="E33" s="22">
        <v>5.0</v>
      </c>
      <c r="F33" s="20"/>
      <c r="G33" s="23" t="s">
        <v>70</v>
      </c>
      <c r="H33" s="24" t="s">
        <v>58</v>
      </c>
      <c r="I33" s="24" t="s">
        <v>75</v>
      </c>
      <c r="J33" s="24" t="s">
        <v>29</v>
      </c>
      <c r="K33" s="24"/>
      <c r="L33" s="24"/>
      <c r="M33" s="24"/>
      <c r="N33" s="24"/>
      <c r="O33" s="43" t="s">
        <v>72</v>
      </c>
    </row>
    <row r="34">
      <c r="A34" s="19" t="s">
        <v>68</v>
      </c>
      <c r="B34" s="20"/>
      <c r="C34" s="20"/>
      <c r="D34" s="21"/>
      <c r="E34" s="22">
        <v>5.0</v>
      </c>
      <c r="F34" s="20"/>
      <c r="G34" s="23" t="s">
        <v>70</v>
      </c>
      <c r="H34" s="24"/>
      <c r="I34" s="24"/>
      <c r="J34" s="24"/>
      <c r="K34" s="24"/>
      <c r="L34" s="24"/>
      <c r="M34" s="24"/>
      <c r="N34" s="24"/>
      <c r="O34" s="43" t="s">
        <v>72</v>
      </c>
    </row>
    <row r="35">
      <c r="A35" s="19" t="s">
        <v>46</v>
      </c>
      <c r="B35" s="20"/>
      <c r="C35" s="20"/>
      <c r="D35" s="21"/>
      <c r="E35" s="22">
        <v>5.0</v>
      </c>
      <c r="F35" s="20"/>
      <c r="G35" s="23" t="s">
        <v>70</v>
      </c>
      <c r="H35" s="24"/>
      <c r="I35" s="24"/>
      <c r="J35" s="24"/>
      <c r="K35" s="24"/>
      <c r="L35" s="24"/>
      <c r="M35" s="24"/>
      <c r="N35" s="24"/>
      <c r="O35" s="43" t="s">
        <v>72</v>
      </c>
    </row>
    <row r="36">
      <c r="A36" s="26" t="s">
        <v>60</v>
      </c>
      <c r="B36" s="27"/>
      <c r="C36" s="27"/>
      <c r="D36" s="28"/>
      <c r="E36" s="29">
        <v>5.0</v>
      </c>
      <c r="F36" s="27"/>
      <c r="G36" s="30" t="s">
        <v>70</v>
      </c>
      <c r="H36" s="31"/>
      <c r="I36" s="31"/>
      <c r="J36" s="31"/>
      <c r="K36" s="31"/>
      <c r="L36" s="31"/>
      <c r="M36" s="31"/>
      <c r="N36" s="31"/>
      <c r="O36" s="44" t="s">
        <v>72</v>
      </c>
    </row>
    <row r="37">
      <c r="A37" s="11" t="s">
        <v>49</v>
      </c>
      <c r="B37" s="12" t="str">
        <f>IFERROR(__xludf.DUMMYFUNCTION("IMPORTRANGE($F37, ""Sheet1!$B$44:$B$46"")"),"Bob Baffert")</f>
        <v>Bob Baffert</v>
      </c>
      <c r="C37" s="12" t="str">
        <f>IFERROR(__xludf.DUMMYFUNCTION("IMPORTRANGE($F37, ""Sheet1!$B$49:$B$51"")"),"Irad Ortiz, Jr.")</f>
        <v>Irad Ortiz, Jr.</v>
      </c>
      <c r="D37" s="13" t="str">
        <f>IFERROR(__xludf.DUMMYFUNCTION("IMPORTRANGE($F37, ""Sheet1!$B$54:$B$56"")"),"Into Mischief")</f>
        <v>Into Mischief</v>
      </c>
      <c r="E37" s="33">
        <v>6.0</v>
      </c>
      <c r="F37" s="15" t="s">
        <v>76</v>
      </c>
      <c r="G37" s="16" t="s">
        <v>77</v>
      </c>
      <c r="H37" s="17" t="s">
        <v>54</v>
      </c>
      <c r="I37" s="17" t="s">
        <v>75</v>
      </c>
      <c r="J37" s="17" t="s">
        <v>65</v>
      </c>
      <c r="K37" s="17" t="str">
        <f>IFERROR(__xludf.DUMMYFUNCTION("IMPORTRANGE($F37, ""Sheet1!$B$26:$B$29"")"),"")</f>
        <v/>
      </c>
      <c r="L37" s="17" t="str">
        <f>IFERROR(__xludf.DUMMYFUNCTION("IMPORTRANGE($F37, ""Sheet1!$B$30:$B$33"")"),"")</f>
        <v/>
      </c>
      <c r="M37" s="17" t="str">
        <f>IFERROR(__xludf.DUMMYFUNCTION("IMPORTRANGE($F37, ""Sheet1!$B$34:$B$37"")"),"")</f>
        <v/>
      </c>
      <c r="N37" s="17" t="str">
        <f>IFERROR(__xludf.DUMMYFUNCTION("IMPORTRANGE($F37, ""Sheet1!$B$38:$B$41"")"),"")</f>
        <v/>
      </c>
      <c r="O37" s="18" t="s">
        <v>78</v>
      </c>
    </row>
    <row r="38">
      <c r="A38" s="19" t="s">
        <v>56</v>
      </c>
      <c r="B38" s="20" t="str">
        <f>IFERROR(__xludf.DUMMYFUNCTION("""COMPUTED_VALUE"""),"Brad Cox")</f>
        <v>Brad Cox</v>
      </c>
      <c r="C38" s="20" t="str">
        <f>IFERROR(__xludf.DUMMYFUNCTION("""COMPUTED_VALUE"""),"Flavien Prat")</f>
        <v>Flavien Prat</v>
      </c>
      <c r="D38" s="21" t="str">
        <f>IFERROR(__xludf.DUMMYFUNCTION("""COMPUTED_VALUE"""),"Gun Runner")</f>
        <v>Gun Runner</v>
      </c>
      <c r="E38" s="22">
        <v>6.0</v>
      </c>
      <c r="F38" s="20"/>
      <c r="G38" s="23" t="s">
        <v>77</v>
      </c>
      <c r="H38" s="24" t="s">
        <v>27</v>
      </c>
      <c r="I38" s="24" t="s">
        <v>24</v>
      </c>
      <c r="J38" s="24" t="s">
        <v>29</v>
      </c>
      <c r="K38" s="24"/>
      <c r="L38" s="24"/>
      <c r="M38" s="24"/>
      <c r="N38" s="24"/>
      <c r="O38" s="43" t="s">
        <v>78</v>
      </c>
    </row>
    <row r="39">
      <c r="A39" s="19" t="s">
        <v>79</v>
      </c>
      <c r="B39" s="20"/>
      <c r="C39" s="20"/>
      <c r="D39" s="21"/>
      <c r="E39" s="22">
        <v>6.0</v>
      </c>
      <c r="F39" s="20"/>
      <c r="G39" s="23" t="s">
        <v>77</v>
      </c>
      <c r="H39" s="24" t="s">
        <v>23</v>
      </c>
      <c r="I39" s="24" t="s">
        <v>25</v>
      </c>
      <c r="J39" s="24" t="s">
        <v>45</v>
      </c>
      <c r="K39" s="24"/>
      <c r="L39" s="24"/>
      <c r="M39" s="24"/>
      <c r="N39" s="24"/>
      <c r="O39" s="43" t="s">
        <v>78</v>
      </c>
    </row>
    <row r="40">
      <c r="A40" s="19" t="s">
        <v>35</v>
      </c>
      <c r="B40" s="20"/>
      <c r="C40" s="20"/>
      <c r="D40" s="21"/>
      <c r="E40" s="22">
        <v>6.0</v>
      </c>
      <c r="F40" s="20"/>
      <c r="G40" s="23" t="s">
        <v>77</v>
      </c>
      <c r="H40" s="24" t="s">
        <v>60</v>
      </c>
      <c r="I40" s="24" t="s">
        <v>15</v>
      </c>
      <c r="J40" s="24" t="s">
        <v>73</v>
      </c>
      <c r="K40" s="24"/>
      <c r="L40" s="24"/>
      <c r="M40" s="24"/>
      <c r="N40" s="24"/>
      <c r="O40" s="43" t="s">
        <v>78</v>
      </c>
    </row>
    <row r="41">
      <c r="A41" s="19" t="s">
        <v>51</v>
      </c>
      <c r="B41" s="20"/>
      <c r="C41" s="20"/>
      <c r="D41" s="21"/>
      <c r="E41" s="22">
        <v>6.0</v>
      </c>
      <c r="F41" s="20"/>
      <c r="G41" s="23" t="s">
        <v>77</v>
      </c>
      <c r="H41" s="24"/>
      <c r="I41" s="24"/>
      <c r="J41" s="24"/>
      <c r="K41" s="24"/>
      <c r="L41" s="24"/>
      <c r="M41" s="24"/>
      <c r="N41" s="24"/>
      <c r="O41" s="43" t="s">
        <v>78</v>
      </c>
    </row>
    <row r="42">
      <c r="A42" s="41" t="s">
        <v>20</v>
      </c>
      <c r="B42" s="42"/>
      <c r="C42" s="42"/>
      <c r="D42" s="21"/>
      <c r="E42" s="22">
        <v>6.0</v>
      </c>
      <c r="F42" s="20"/>
      <c r="G42" s="23" t="s">
        <v>77</v>
      </c>
      <c r="H42" s="24"/>
      <c r="I42" s="24"/>
      <c r="J42" s="24"/>
      <c r="K42" s="24"/>
      <c r="L42" s="24"/>
      <c r="M42" s="24"/>
      <c r="N42" s="24"/>
      <c r="O42" s="43" t="s">
        <v>78</v>
      </c>
    </row>
    <row r="43">
      <c r="A43" s="26" t="s">
        <v>43</v>
      </c>
      <c r="B43" s="27"/>
      <c r="C43" s="27"/>
      <c r="D43" s="28"/>
      <c r="E43" s="29">
        <v>6.0</v>
      </c>
      <c r="F43" s="27"/>
      <c r="G43" s="34" t="s">
        <v>77</v>
      </c>
      <c r="H43" s="35"/>
      <c r="I43" s="35"/>
      <c r="J43" s="35"/>
      <c r="K43" s="35"/>
      <c r="L43" s="35"/>
      <c r="M43" s="35"/>
      <c r="N43" s="35"/>
      <c r="O43" s="45" t="s">
        <v>78</v>
      </c>
    </row>
    <row r="44">
      <c r="A44" s="11" t="s">
        <v>20</v>
      </c>
      <c r="B44" s="12" t="str">
        <f>IFERROR(__xludf.DUMMYFUNCTION("IMPORTRANGE($F44, ""Sheet1!$B$44:$B$46"")"),"Chad Brown")</f>
        <v>Chad Brown</v>
      </c>
      <c r="C44" s="12" t="str">
        <f>IFERROR(__xludf.DUMMYFUNCTION("IMPORTRANGE($F44, ""Sheet1!$B$49:$B$51"")"),"Flavien Prat")</f>
        <v>Flavien Prat</v>
      </c>
      <c r="D44" s="13" t="str">
        <f>IFERROR(__xludf.DUMMYFUNCTION("IMPORTRANGE($F44, ""Sheet1!$B$54:$B$56"")"),"Tapit")</f>
        <v>Tapit</v>
      </c>
      <c r="E44" s="33">
        <v>7.0</v>
      </c>
      <c r="F44" s="15" t="s">
        <v>80</v>
      </c>
      <c r="G44" s="38" t="s">
        <v>81</v>
      </c>
      <c r="H44" s="39" t="s">
        <v>27</v>
      </c>
      <c r="I44" s="39" t="s">
        <v>82</v>
      </c>
      <c r="J44" s="39" t="s">
        <v>33</v>
      </c>
      <c r="K44" s="39" t="str">
        <f>IFERROR(__xludf.DUMMYFUNCTION("IMPORTRANGE($F44, ""Sheet1!$B$26:$B$29"")"),"")</f>
        <v/>
      </c>
      <c r="L44" s="39" t="str">
        <f>IFERROR(__xludf.DUMMYFUNCTION("IMPORTRANGE($F44, ""Sheet1!$B$30:$B$33"")"),"")</f>
        <v/>
      </c>
      <c r="M44" s="39" t="str">
        <f>IFERROR(__xludf.DUMMYFUNCTION("IMPORTRANGE($F44, ""Sheet1!$B$34:$B$37"")"),"")</f>
        <v/>
      </c>
      <c r="N44" s="39" t="str">
        <f>IFERROR(__xludf.DUMMYFUNCTION("IMPORTRANGE($F44, ""Sheet1!$B$38:$B$41"")"),"")</f>
        <v/>
      </c>
      <c r="O44" s="40" t="s">
        <v>83</v>
      </c>
    </row>
    <row r="45">
      <c r="A45" s="19" t="s">
        <v>71</v>
      </c>
      <c r="B45" s="20" t="str">
        <f>IFERROR(__xludf.DUMMYFUNCTION("""COMPUTED_VALUE"""),"Brad Cox")</f>
        <v>Brad Cox</v>
      </c>
      <c r="C45" s="20" t="str">
        <f>IFERROR(__xludf.DUMMYFUNCTION("""COMPUTED_VALUE"""),"Irad Ortiz, Jr.")</f>
        <v>Irad Ortiz, Jr.</v>
      </c>
      <c r="D45" s="21" t="str">
        <f>IFERROR(__xludf.DUMMYFUNCTION("""COMPUTED_VALUE"""),"Not This Time")</f>
        <v>Not This Time</v>
      </c>
      <c r="E45" s="22">
        <v>7.0</v>
      </c>
      <c r="F45" s="20"/>
      <c r="G45" s="23" t="s">
        <v>81</v>
      </c>
      <c r="H45" s="24" t="s">
        <v>23</v>
      </c>
      <c r="I45" s="24" t="s">
        <v>25</v>
      </c>
      <c r="J45" s="24" t="s">
        <v>84</v>
      </c>
      <c r="K45" s="24"/>
      <c r="L45" s="24"/>
      <c r="M45" s="24"/>
      <c r="N45" s="24"/>
      <c r="O45" s="43" t="s">
        <v>83</v>
      </c>
    </row>
    <row r="46">
      <c r="A46" s="19" t="s">
        <v>29</v>
      </c>
      <c r="B46" s="20"/>
      <c r="C46" s="20"/>
      <c r="D46" s="21"/>
      <c r="E46" s="22">
        <v>7.0</v>
      </c>
      <c r="F46" s="20"/>
      <c r="G46" s="23" t="s">
        <v>81</v>
      </c>
      <c r="H46" s="24" t="s">
        <v>85</v>
      </c>
      <c r="I46" s="24" t="s">
        <v>24</v>
      </c>
      <c r="J46" s="24" t="s">
        <v>22</v>
      </c>
      <c r="K46" s="24"/>
      <c r="L46" s="24"/>
      <c r="M46" s="24"/>
      <c r="N46" s="24"/>
      <c r="O46" s="43" t="s">
        <v>83</v>
      </c>
    </row>
    <row r="47">
      <c r="A47" s="19" t="s">
        <v>49</v>
      </c>
      <c r="B47" s="20"/>
      <c r="C47" s="20"/>
      <c r="D47" s="21"/>
      <c r="E47" s="22">
        <v>7.0</v>
      </c>
      <c r="F47" s="20"/>
      <c r="G47" s="23" t="s">
        <v>81</v>
      </c>
      <c r="H47" s="24" t="s">
        <v>86</v>
      </c>
      <c r="I47" s="24" t="s">
        <v>15</v>
      </c>
      <c r="J47" s="24" t="s">
        <v>87</v>
      </c>
      <c r="K47" s="24"/>
      <c r="L47" s="24"/>
      <c r="M47" s="24"/>
      <c r="N47" s="24"/>
      <c r="O47" s="43" t="s">
        <v>83</v>
      </c>
    </row>
    <row r="48">
      <c r="A48" s="19" t="s">
        <v>51</v>
      </c>
      <c r="B48" s="20"/>
      <c r="C48" s="20"/>
      <c r="D48" s="21"/>
      <c r="E48" s="22">
        <v>7.0</v>
      </c>
      <c r="F48" s="20"/>
      <c r="G48" s="23" t="s">
        <v>81</v>
      </c>
      <c r="H48" s="24"/>
      <c r="I48" s="24"/>
      <c r="J48" s="24"/>
      <c r="K48" s="24"/>
      <c r="L48" s="24"/>
      <c r="M48" s="24"/>
      <c r="N48" s="24"/>
      <c r="O48" s="43" t="s">
        <v>83</v>
      </c>
    </row>
    <row r="49">
      <c r="A49" s="19" t="s">
        <v>68</v>
      </c>
      <c r="B49" s="20"/>
      <c r="C49" s="20"/>
      <c r="D49" s="21"/>
      <c r="E49" s="22">
        <v>7.0</v>
      </c>
      <c r="F49" s="20"/>
      <c r="G49" s="23" t="s">
        <v>81</v>
      </c>
      <c r="H49" s="24"/>
      <c r="I49" s="24"/>
      <c r="J49" s="24"/>
      <c r="K49" s="24"/>
      <c r="L49" s="24"/>
      <c r="M49" s="24"/>
      <c r="N49" s="24"/>
      <c r="O49" s="43" t="s">
        <v>83</v>
      </c>
    </row>
    <row r="50">
      <c r="A50" s="26" t="s">
        <v>88</v>
      </c>
      <c r="B50" s="27"/>
      <c r="C50" s="27"/>
      <c r="D50" s="28"/>
      <c r="E50" s="29">
        <v>7.0</v>
      </c>
      <c r="F50" s="27"/>
      <c r="G50" s="30" t="s">
        <v>81</v>
      </c>
      <c r="H50" s="31"/>
      <c r="I50" s="31"/>
      <c r="J50" s="31"/>
      <c r="K50" s="31"/>
      <c r="L50" s="31"/>
      <c r="M50" s="31"/>
      <c r="N50" s="31"/>
      <c r="O50" s="44" t="s">
        <v>83</v>
      </c>
    </row>
    <row r="51">
      <c r="A51" s="11" t="s">
        <v>68</v>
      </c>
      <c r="B51" s="12" t="str">
        <f>IFERROR(__xludf.DUMMYFUNCTION("IMPORTRANGE($F51, ""Sheet1!$B$44:$B$46"")"),"Chad Brown")</f>
        <v>Chad Brown</v>
      </c>
      <c r="C51" s="12" t="str">
        <f>IFERROR(__xludf.DUMMYFUNCTION("IMPORTRANGE($F51, ""Sheet1!$B$49:$B$51"")"),"Irad Ortiz, Jr.")</f>
        <v>Irad Ortiz, Jr.</v>
      </c>
      <c r="D51" s="13" t="str">
        <f>IFERROR(__xludf.DUMMYFUNCTION("IMPORTRANGE($F51, ""Sheet1!$B$54:$B$56"")"),"Gun Runner")</f>
        <v>Gun Runner</v>
      </c>
      <c r="E51" s="33">
        <v>8.0</v>
      </c>
      <c r="F51" s="15" t="s">
        <v>89</v>
      </c>
      <c r="G51" s="16" t="s">
        <v>90</v>
      </c>
      <c r="H51" s="17" t="s">
        <v>27</v>
      </c>
      <c r="I51" s="17" t="s">
        <v>91</v>
      </c>
      <c r="J51" s="17" t="s">
        <v>65</v>
      </c>
      <c r="K51" s="17" t="str">
        <f>IFERROR(__xludf.DUMMYFUNCTION("IMPORTRANGE($F51, ""Sheet1!$B$26:$B$29"")"),"")</f>
        <v/>
      </c>
      <c r="L51" s="17" t="str">
        <f>IFERROR(__xludf.DUMMYFUNCTION("IMPORTRANGE($F51, ""Sheet1!$B$30:$B$33"")"),"")</f>
        <v/>
      </c>
      <c r="M51" s="17" t="str">
        <f>IFERROR(__xludf.DUMMYFUNCTION("IMPORTRANGE($F51, ""Sheet1!$B$34:$B$37"")"),"")</f>
        <v/>
      </c>
      <c r="N51" s="17" t="str">
        <f>IFERROR(__xludf.DUMMYFUNCTION("IMPORTRANGE($F51, ""Sheet1!$B$38:$B$41"")"),"")</f>
        <v/>
      </c>
      <c r="O51" s="18" t="s">
        <v>92</v>
      </c>
    </row>
    <row r="52">
      <c r="A52" s="19" t="s">
        <v>60</v>
      </c>
      <c r="B52" s="20" t="str">
        <f>IFERROR(__xludf.DUMMYFUNCTION("""COMPUTED_VALUE"""),"Bob Baffert")</f>
        <v>Bob Baffert</v>
      </c>
      <c r="C52" s="20" t="str">
        <f>IFERROR(__xludf.DUMMYFUNCTION("""COMPUTED_VALUE"""),"Flavien Prat")</f>
        <v>Flavien Prat</v>
      </c>
      <c r="D52" s="21" t="str">
        <f>IFERROR(__xludf.DUMMYFUNCTION("""COMPUTED_VALUE"""),"Into Mischief")</f>
        <v>Into Mischief</v>
      </c>
      <c r="E52" s="22">
        <v>8.0</v>
      </c>
      <c r="F52" s="20"/>
      <c r="G52" s="23" t="s">
        <v>90</v>
      </c>
      <c r="H52" s="24" t="s">
        <v>23</v>
      </c>
      <c r="I52" s="24" t="s">
        <v>59</v>
      </c>
      <c r="J52" s="24" t="s">
        <v>93</v>
      </c>
      <c r="K52" s="24"/>
      <c r="L52" s="24"/>
      <c r="M52" s="24"/>
      <c r="N52" s="24"/>
      <c r="O52" s="43" t="s">
        <v>92</v>
      </c>
    </row>
    <row r="53">
      <c r="A53" s="19" t="s">
        <v>51</v>
      </c>
      <c r="B53" s="20"/>
      <c r="C53" s="20"/>
      <c r="D53" s="21"/>
      <c r="E53" s="22">
        <v>8.0</v>
      </c>
      <c r="F53" s="20"/>
      <c r="G53" s="23" t="s">
        <v>90</v>
      </c>
      <c r="H53" s="24" t="s">
        <v>85</v>
      </c>
      <c r="I53" s="24" t="s">
        <v>24</v>
      </c>
      <c r="J53" s="24" t="s">
        <v>29</v>
      </c>
      <c r="K53" s="24"/>
      <c r="L53" s="24"/>
      <c r="M53" s="24"/>
      <c r="N53" s="24"/>
      <c r="O53" s="43" t="s">
        <v>92</v>
      </c>
    </row>
    <row r="54">
      <c r="A54" s="19" t="s">
        <v>20</v>
      </c>
      <c r="B54" s="20"/>
      <c r="C54" s="20"/>
      <c r="D54" s="21"/>
      <c r="E54" s="22">
        <v>8.0</v>
      </c>
      <c r="F54" s="20"/>
      <c r="G54" s="23" t="s">
        <v>90</v>
      </c>
      <c r="H54" s="24" t="s">
        <v>86</v>
      </c>
      <c r="I54" s="24" t="s">
        <v>25</v>
      </c>
      <c r="J54" s="24" t="s">
        <v>94</v>
      </c>
      <c r="K54" s="24"/>
      <c r="L54" s="24"/>
      <c r="M54" s="24"/>
      <c r="N54" s="24"/>
      <c r="O54" s="43" t="s">
        <v>92</v>
      </c>
    </row>
    <row r="55">
      <c r="A55" s="19" t="s">
        <v>43</v>
      </c>
      <c r="B55" s="20"/>
      <c r="C55" s="20"/>
      <c r="D55" s="21"/>
      <c r="E55" s="22">
        <v>8.0</v>
      </c>
      <c r="F55" s="20"/>
      <c r="G55" s="23" t="s">
        <v>90</v>
      </c>
      <c r="H55" s="24"/>
      <c r="I55" s="24"/>
      <c r="J55" s="24"/>
      <c r="K55" s="24"/>
      <c r="L55" s="24"/>
      <c r="M55" s="24"/>
      <c r="N55" s="24"/>
      <c r="O55" s="43" t="s">
        <v>92</v>
      </c>
    </row>
    <row r="56">
      <c r="A56" s="19" t="s">
        <v>95</v>
      </c>
      <c r="B56" s="20"/>
      <c r="C56" s="20"/>
      <c r="D56" s="21"/>
      <c r="E56" s="22">
        <v>8.0</v>
      </c>
      <c r="F56" s="20"/>
      <c r="G56" s="23" t="s">
        <v>90</v>
      </c>
      <c r="H56" s="24"/>
      <c r="I56" s="24"/>
      <c r="J56" s="24"/>
      <c r="K56" s="24"/>
      <c r="L56" s="24"/>
      <c r="M56" s="24"/>
      <c r="N56" s="24"/>
      <c r="O56" s="43" t="s">
        <v>92</v>
      </c>
    </row>
    <row r="57">
      <c r="A57" s="26" t="s">
        <v>35</v>
      </c>
      <c r="B57" s="27"/>
      <c r="C57" s="27"/>
      <c r="D57" s="28"/>
      <c r="E57" s="29">
        <v>8.0</v>
      </c>
      <c r="F57" s="27"/>
      <c r="G57" s="34" t="s">
        <v>90</v>
      </c>
      <c r="H57" s="35"/>
      <c r="I57" s="35"/>
      <c r="J57" s="35"/>
      <c r="K57" s="35"/>
      <c r="L57" s="35"/>
      <c r="M57" s="35"/>
      <c r="N57" s="35"/>
      <c r="O57" s="45" t="s">
        <v>92</v>
      </c>
    </row>
    <row r="58">
      <c r="A58" s="11" t="s">
        <v>43</v>
      </c>
      <c r="B58" s="12" t="str">
        <f>IFERROR(__xludf.DUMMYFUNCTION("IMPORTRANGE($F58, ""Sheet1!$B$44:$B$46"")"),"Brad Cox")</f>
        <v>Brad Cox</v>
      </c>
      <c r="C58" s="12" t="str">
        <f>IFERROR(__xludf.DUMMYFUNCTION("IMPORTRANGE($F58, ""Sheet1!$B$49:$B$51"")"),"Irad Ortiz, Jr.")</f>
        <v>Irad Ortiz, Jr.</v>
      </c>
      <c r="D58" s="13" t="str">
        <f>IFERROR(__xludf.DUMMYFUNCTION("IMPORTRANGE($F58, ""Sheet1!$B$54:$B$56"")"),"Curlin")</f>
        <v>Curlin</v>
      </c>
      <c r="E58" s="46">
        <v>9.0</v>
      </c>
      <c r="F58" s="47" t="s">
        <v>96</v>
      </c>
      <c r="G58" s="38" t="s">
        <v>97</v>
      </c>
      <c r="H58" s="39" t="s">
        <v>27</v>
      </c>
      <c r="I58" s="39" t="s">
        <v>44</v>
      </c>
      <c r="J58" s="39" t="s">
        <v>29</v>
      </c>
      <c r="K58" s="39" t="str">
        <f>IFERROR(__xludf.DUMMYFUNCTION("IMPORTRANGE($F58, ""Sheet1!$B$26:$B$29"")"),"")</f>
        <v/>
      </c>
      <c r="L58" s="39" t="str">
        <f>IFERROR(__xludf.DUMMYFUNCTION("IMPORTRANGE($F58, ""Sheet1!$B$30:$B$33"")"),"")</f>
        <v/>
      </c>
      <c r="M58" s="39" t="str">
        <f>IFERROR(__xludf.DUMMYFUNCTION("IMPORTRANGE($F58, ""Sheet1!$B$34:$B$37"")"),"")</f>
        <v/>
      </c>
      <c r="N58" s="39" t="str">
        <f>IFERROR(__xludf.DUMMYFUNCTION("IMPORTRANGE($F58, ""Sheet1!$B$38:$B$41"")"),"")</f>
        <v/>
      </c>
      <c r="O58" s="40" t="s">
        <v>98</v>
      </c>
    </row>
    <row r="59">
      <c r="A59" s="19" t="s">
        <v>47</v>
      </c>
      <c r="B59" s="20" t="str">
        <f>IFERROR(__xludf.DUMMYFUNCTION("""COMPUTED_VALUE"""),"Todd Pletcher")</f>
        <v>Todd Pletcher</v>
      </c>
      <c r="C59" s="20" t="str">
        <f>IFERROR(__xludf.DUMMYFUNCTION("""COMPUTED_VALUE"""),"Flavien Prat")</f>
        <v>Flavien Prat</v>
      </c>
      <c r="D59" s="21" t="str">
        <f>IFERROR(__xludf.DUMMYFUNCTION("""COMPUTED_VALUE"""),"Into Mischief")</f>
        <v>Into Mischief</v>
      </c>
      <c r="E59" s="22">
        <v>9.0</v>
      </c>
      <c r="F59" s="20"/>
      <c r="G59" s="23" t="s">
        <v>97</v>
      </c>
      <c r="H59" s="24" t="s">
        <v>20</v>
      </c>
      <c r="I59" s="24" t="s">
        <v>24</v>
      </c>
      <c r="J59" s="24" t="s">
        <v>33</v>
      </c>
      <c r="K59" s="24"/>
      <c r="L59" s="24"/>
      <c r="M59" s="24"/>
      <c r="N59" s="24"/>
      <c r="O59" s="43" t="s">
        <v>98</v>
      </c>
    </row>
    <row r="60">
      <c r="A60" s="19" t="s">
        <v>49</v>
      </c>
      <c r="B60" s="20"/>
      <c r="C60" s="20"/>
      <c r="D60" s="21"/>
      <c r="E60" s="22">
        <v>9.0</v>
      </c>
      <c r="F60" s="20"/>
      <c r="G60" s="23" t="s">
        <v>97</v>
      </c>
      <c r="H60" s="24" t="s">
        <v>54</v>
      </c>
      <c r="I60" s="24" t="s">
        <v>99</v>
      </c>
      <c r="J60" s="24" t="s">
        <v>25</v>
      </c>
      <c r="K60" s="24"/>
      <c r="L60" s="24"/>
      <c r="M60" s="24"/>
      <c r="N60" s="24"/>
      <c r="O60" s="43" t="s">
        <v>98</v>
      </c>
    </row>
    <row r="61">
      <c r="A61" s="19" t="s">
        <v>35</v>
      </c>
      <c r="B61" s="20"/>
      <c r="C61" s="20"/>
      <c r="D61" s="21"/>
      <c r="E61" s="22">
        <v>9.0</v>
      </c>
      <c r="F61" s="20"/>
      <c r="G61" s="23" t="s">
        <v>97</v>
      </c>
      <c r="H61" s="24" t="s">
        <v>48</v>
      </c>
      <c r="I61" s="24" t="s">
        <v>30</v>
      </c>
      <c r="J61" s="24" t="s">
        <v>100</v>
      </c>
      <c r="K61" s="24"/>
      <c r="L61" s="24"/>
      <c r="M61" s="24"/>
      <c r="N61" s="24"/>
      <c r="O61" s="43" t="s">
        <v>98</v>
      </c>
    </row>
    <row r="62">
      <c r="A62" s="19" t="s">
        <v>60</v>
      </c>
      <c r="B62" s="20"/>
      <c r="C62" s="20"/>
      <c r="D62" s="21"/>
      <c r="E62" s="22">
        <v>9.0</v>
      </c>
      <c r="F62" s="20"/>
      <c r="G62" s="23" t="s">
        <v>97</v>
      </c>
      <c r="H62" s="24"/>
      <c r="I62" s="24"/>
      <c r="J62" s="24"/>
      <c r="K62" s="24"/>
      <c r="L62" s="24"/>
      <c r="M62" s="24"/>
      <c r="N62" s="24"/>
      <c r="O62" s="43" t="s">
        <v>98</v>
      </c>
    </row>
    <row r="63">
      <c r="A63" s="19" t="s">
        <v>51</v>
      </c>
      <c r="B63" s="20"/>
      <c r="C63" s="20"/>
      <c r="D63" s="21"/>
      <c r="E63" s="22">
        <v>9.0</v>
      </c>
      <c r="F63" s="20"/>
      <c r="G63" s="23" t="s">
        <v>97</v>
      </c>
      <c r="H63" s="24"/>
      <c r="I63" s="24"/>
      <c r="J63" s="24"/>
      <c r="K63" s="24"/>
      <c r="L63" s="24"/>
      <c r="M63" s="24"/>
      <c r="N63" s="24"/>
      <c r="O63" s="43" t="s">
        <v>98</v>
      </c>
    </row>
    <row r="64">
      <c r="A64" s="26" t="s">
        <v>71</v>
      </c>
      <c r="B64" s="27"/>
      <c r="C64" s="27"/>
      <c r="D64" s="28"/>
      <c r="E64" s="29">
        <v>9.0</v>
      </c>
      <c r="F64" s="27"/>
      <c r="G64" s="30" t="s">
        <v>97</v>
      </c>
      <c r="H64" s="31"/>
      <c r="I64" s="31"/>
      <c r="J64" s="31"/>
      <c r="K64" s="31"/>
      <c r="L64" s="31"/>
      <c r="M64" s="31"/>
      <c r="N64" s="31"/>
      <c r="O64" s="44" t="s">
        <v>98</v>
      </c>
    </row>
    <row r="65">
      <c r="A65" s="11" t="s">
        <v>26</v>
      </c>
      <c r="B65" s="12" t="str">
        <f>IFERROR(__xludf.DUMMYFUNCTION("IMPORTRANGE($F65, ""Sheet1!$B$44:$B$46"")"),"Brad Cox")</f>
        <v>Brad Cox</v>
      </c>
      <c r="C65" s="12" t="str">
        <f>IFERROR(__xludf.DUMMYFUNCTION("IMPORTRANGE($F65, ""Sheet1!$B$49:$B$51"")"),"Irad Ortiz, Jr.")</f>
        <v>Irad Ortiz, Jr.</v>
      </c>
      <c r="D65" s="13" t="str">
        <f>IFERROR(__xludf.DUMMYFUNCTION("IMPORTRANGE($F65, ""Sheet1!$B$54:$B$56"")"),"Not This Time")</f>
        <v>Not This Time</v>
      </c>
      <c r="E65" s="33">
        <v>10.0</v>
      </c>
      <c r="F65" s="15" t="s">
        <v>101</v>
      </c>
      <c r="G65" s="16" t="s">
        <v>102</v>
      </c>
      <c r="H65" s="17" t="s">
        <v>18</v>
      </c>
      <c r="I65" s="17" t="s">
        <v>51</v>
      </c>
      <c r="J65" s="17" t="s">
        <v>45</v>
      </c>
      <c r="K65" s="17" t="str">
        <f>IFERROR(__xludf.DUMMYFUNCTION("IMPORTRANGE($F65, ""Sheet1!$B$26:$B$29"")"),"")</f>
        <v/>
      </c>
      <c r="L65" s="17" t="str">
        <f>IFERROR(__xludf.DUMMYFUNCTION("IMPORTRANGE($F65, ""Sheet1!$B$30:$B$33"")"),"")</f>
        <v/>
      </c>
      <c r="M65" s="17" t="str">
        <f>IFERROR(__xludf.DUMMYFUNCTION("IMPORTRANGE($F65, ""Sheet1!$B$34:$B$37"")"),"")</f>
        <v/>
      </c>
      <c r="N65" s="17" t="str">
        <f>IFERROR(__xludf.DUMMYFUNCTION("IMPORTRANGE($F65, ""Sheet1!$B$38:$B$41"")"),"")</f>
        <v/>
      </c>
      <c r="O65" s="18" t="s">
        <v>103</v>
      </c>
    </row>
    <row r="66">
      <c r="A66" s="19" t="s">
        <v>43</v>
      </c>
      <c r="B66" s="20" t="str">
        <f>IFERROR(__xludf.DUMMYFUNCTION("""COMPUTED_VALUE"""),"Chad Brown")</f>
        <v>Chad Brown</v>
      </c>
      <c r="C66" s="20" t="str">
        <f>IFERROR(__xludf.DUMMYFUNCTION("""COMPUTED_VALUE"""),"Flavien Prat")</f>
        <v>Flavien Prat</v>
      </c>
      <c r="D66" s="21" t="str">
        <f>IFERROR(__xludf.DUMMYFUNCTION("""COMPUTED_VALUE"""),"Into Mischief")</f>
        <v>Into Mischief</v>
      </c>
      <c r="E66" s="22">
        <v>10.0</v>
      </c>
      <c r="F66" s="20"/>
      <c r="G66" s="23" t="s">
        <v>102</v>
      </c>
      <c r="H66" s="24" t="s">
        <v>63</v>
      </c>
      <c r="I66" s="24" t="s">
        <v>104</v>
      </c>
      <c r="J66" s="24" t="s">
        <v>33</v>
      </c>
      <c r="K66" s="24"/>
      <c r="L66" s="24"/>
      <c r="M66" s="24"/>
      <c r="N66" s="24"/>
      <c r="O66" s="43" t="s">
        <v>103</v>
      </c>
    </row>
    <row r="67">
      <c r="A67" s="19" t="s">
        <v>35</v>
      </c>
      <c r="B67" s="20"/>
      <c r="C67" s="20"/>
      <c r="D67" s="21"/>
      <c r="E67" s="22">
        <v>10.0</v>
      </c>
      <c r="F67" s="20"/>
      <c r="G67" s="23" t="s">
        <v>102</v>
      </c>
      <c r="H67" s="24" t="s">
        <v>79</v>
      </c>
      <c r="I67" s="24" t="s">
        <v>44</v>
      </c>
      <c r="J67" s="24" t="s">
        <v>29</v>
      </c>
      <c r="K67" s="24"/>
      <c r="L67" s="24"/>
      <c r="M67" s="24"/>
      <c r="N67" s="24"/>
      <c r="O67" s="43" t="s">
        <v>103</v>
      </c>
    </row>
    <row r="68">
      <c r="A68" s="19" t="s">
        <v>105</v>
      </c>
      <c r="B68" s="20"/>
      <c r="C68" s="20"/>
      <c r="D68" s="21"/>
      <c r="E68" s="22">
        <v>10.0</v>
      </c>
      <c r="F68" s="20"/>
      <c r="G68" s="23" t="s">
        <v>102</v>
      </c>
      <c r="H68" s="24" t="s">
        <v>106</v>
      </c>
      <c r="I68" s="24" t="s">
        <v>75</v>
      </c>
      <c r="J68" s="24" t="s">
        <v>73</v>
      </c>
      <c r="K68" s="24"/>
      <c r="L68" s="24"/>
      <c r="M68" s="24"/>
      <c r="N68" s="24"/>
      <c r="O68" s="43" t="s">
        <v>103</v>
      </c>
    </row>
    <row r="69">
      <c r="A69" s="19" t="s">
        <v>22</v>
      </c>
      <c r="B69" s="20"/>
      <c r="C69" s="20"/>
      <c r="D69" s="21"/>
      <c r="E69" s="22">
        <v>10.0</v>
      </c>
      <c r="F69" s="20"/>
      <c r="G69" s="23" t="s">
        <v>102</v>
      </c>
      <c r="H69" s="24"/>
      <c r="I69" s="24"/>
      <c r="J69" s="24"/>
      <c r="K69" s="24"/>
      <c r="L69" s="24"/>
      <c r="M69" s="24"/>
      <c r="N69" s="24"/>
      <c r="O69" s="43" t="s">
        <v>103</v>
      </c>
    </row>
    <row r="70">
      <c r="A70" s="19" t="s">
        <v>49</v>
      </c>
      <c r="B70" s="20"/>
      <c r="C70" s="20"/>
      <c r="D70" s="21"/>
      <c r="E70" s="22">
        <v>10.0</v>
      </c>
      <c r="F70" s="20"/>
      <c r="G70" s="23" t="s">
        <v>102</v>
      </c>
      <c r="H70" s="24"/>
      <c r="I70" s="24"/>
      <c r="J70" s="24"/>
      <c r="K70" s="24"/>
      <c r="L70" s="24"/>
      <c r="M70" s="24"/>
      <c r="N70" s="24"/>
      <c r="O70" s="43" t="s">
        <v>103</v>
      </c>
    </row>
    <row r="71">
      <c r="A71" s="26" t="s">
        <v>107</v>
      </c>
      <c r="B71" s="27"/>
      <c r="C71" s="27"/>
      <c r="D71" s="28"/>
      <c r="E71" s="29">
        <v>10.0</v>
      </c>
      <c r="F71" s="27"/>
      <c r="G71" s="34" t="s">
        <v>102</v>
      </c>
      <c r="H71" s="35"/>
      <c r="I71" s="35"/>
      <c r="J71" s="35"/>
      <c r="K71" s="35"/>
      <c r="L71" s="35"/>
      <c r="M71" s="35"/>
      <c r="N71" s="35"/>
      <c r="O71" s="45" t="s">
        <v>103</v>
      </c>
    </row>
    <row r="72">
      <c r="A72" s="11" t="s">
        <v>51</v>
      </c>
      <c r="B72" s="12" t="str">
        <f>IFERROR(__xludf.DUMMYFUNCTION("IMPORTRANGE($F72, ""Sheet1!$B$44:$B$46"")"),"Todd Pletcher")</f>
        <v>Todd Pletcher</v>
      </c>
      <c r="C72" s="12" t="str">
        <f>IFERROR(__xludf.DUMMYFUNCTION("IMPORTRANGE($F72, ""Sheet1!$B$49:$B$51"")"),"Flavien Prat")</f>
        <v>Flavien Prat</v>
      </c>
      <c r="D72" s="13" t="str">
        <f>IFERROR(__xludf.DUMMYFUNCTION("IMPORTRANGE($F72, ""Sheet1!$B$54:$B$56"")"),"Into Mischief")</f>
        <v>Into Mischief</v>
      </c>
      <c r="E72" s="33">
        <v>11.0</v>
      </c>
      <c r="F72" s="37" t="s">
        <v>108</v>
      </c>
      <c r="G72" s="38" t="s">
        <v>109</v>
      </c>
      <c r="H72" s="39" t="s">
        <v>27</v>
      </c>
      <c r="I72" s="39" t="s">
        <v>57</v>
      </c>
      <c r="J72" s="39" t="s">
        <v>29</v>
      </c>
      <c r="K72" s="39" t="str">
        <f>IFERROR(__xludf.DUMMYFUNCTION("IMPORTRANGE($F72, ""Sheet1!$B$26:$B$29"")"),"")</f>
        <v/>
      </c>
      <c r="L72" s="39" t="str">
        <f>IFERROR(__xludf.DUMMYFUNCTION("IMPORTRANGE($F72, ""Sheet1!$B$30:$B$33"")"),"")</f>
        <v/>
      </c>
      <c r="M72" s="39" t="str">
        <f>IFERROR(__xludf.DUMMYFUNCTION("IMPORTRANGE($F72, ""Sheet1!$B$34:$B$37"")"),"")</f>
        <v/>
      </c>
      <c r="N72" s="39" t="str">
        <f>IFERROR(__xludf.DUMMYFUNCTION("IMPORTRANGE($F72, ""Sheet1!$B$38:$B$41"")"),"")</f>
        <v/>
      </c>
      <c r="O72" s="40" t="s">
        <v>110</v>
      </c>
    </row>
    <row r="73">
      <c r="A73" s="19" t="s">
        <v>15</v>
      </c>
      <c r="B73" s="20" t="str">
        <f>IFERROR(__xludf.DUMMYFUNCTION("""COMPUTED_VALUE"""),"Bob Baffert")</f>
        <v>Bob Baffert</v>
      </c>
      <c r="C73" s="20" t="str">
        <f>IFERROR(__xludf.DUMMYFUNCTION("""COMPUTED_VALUE"""),"Irad Ortiz, Jr.")</f>
        <v>Irad Ortiz, Jr.</v>
      </c>
      <c r="D73" s="21" t="str">
        <f>IFERROR(__xludf.DUMMYFUNCTION("""COMPUTED_VALUE"""),"Gun Runner")</f>
        <v>Gun Runner</v>
      </c>
      <c r="E73" s="22">
        <v>11.0</v>
      </c>
      <c r="F73" s="20"/>
      <c r="G73" s="23" t="s">
        <v>109</v>
      </c>
      <c r="H73" s="24" t="s">
        <v>84</v>
      </c>
      <c r="I73" s="24" t="s">
        <v>25</v>
      </c>
      <c r="J73" s="24" t="s">
        <v>65</v>
      </c>
      <c r="K73" s="24"/>
      <c r="L73" s="24"/>
      <c r="M73" s="24"/>
      <c r="N73" s="24"/>
      <c r="O73" s="43" t="s">
        <v>110</v>
      </c>
    </row>
    <row r="74">
      <c r="A74" s="19" t="s">
        <v>20</v>
      </c>
      <c r="B74" s="20"/>
      <c r="C74" s="20"/>
      <c r="D74" s="21"/>
      <c r="E74" s="22">
        <v>11.0</v>
      </c>
      <c r="F74" s="20"/>
      <c r="G74" s="23" t="s">
        <v>109</v>
      </c>
      <c r="H74" s="24" t="s">
        <v>18</v>
      </c>
      <c r="I74" s="24" t="s">
        <v>64</v>
      </c>
      <c r="J74" s="24" t="s">
        <v>54</v>
      </c>
      <c r="K74" s="24"/>
      <c r="L74" s="24"/>
      <c r="M74" s="24"/>
      <c r="N74" s="24"/>
      <c r="O74" s="43" t="s">
        <v>110</v>
      </c>
    </row>
    <row r="75">
      <c r="A75" s="19" t="s">
        <v>43</v>
      </c>
      <c r="B75" s="20"/>
      <c r="C75" s="20"/>
      <c r="D75" s="21"/>
      <c r="E75" s="22">
        <v>11.0</v>
      </c>
      <c r="F75" s="20"/>
      <c r="G75" s="23" t="s">
        <v>109</v>
      </c>
      <c r="H75" s="24" t="s">
        <v>24</v>
      </c>
      <c r="I75" s="24" t="s">
        <v>30</v>
      </c>
      <c r="J75" s="24" t="s">
        <v>100</v>
      </c>
      <c r="K75" s="24"/>
      <c r="L75" s="24"/>
      <c r="M75" s="24"/>
      <c r="N75" s="24"/>
      <c r="O75" s="43" t="s">
        <v>110</v>
      </c>
    </row>
    <row r="76">
      <c r="A76" s="19" t="s">
        <v>35</v>
      </c>
      <c r="B76" s="20"/>
      <c r="C76" s="20"/>
      <c r="D76" s="21"/>
      <c r="E76" s="22">
        <v>11.0</v>
      </c>
      <c r="F76" s="20"/>
      <c r="G76" s="23" t="s">
        <v>109</v>
      </c>
      <c r="H76" s="24"/>
      <c r="I76" s="24"/>
      <c r="J76" s="24"/>
      <c r="K76" s="24"/>
      <c r="L76" s="24"/>
      <c r="M76" s="24"/>
      <c r="N76" s="24"/>
      <c r="O76" s="43" t="s">
        <v>110</v>
      </c>
    </row>
    <row r="77">
      <c r="A77" s="19" t="s">
        <v>111</v>
      </c>
      <c r="B77" s="20"/>
      <c r="C77" s="20"/>
      <c r="D77" s="21"/>
      <c r="E77" s="22">
        <v>11.0</v>
      </c>
      <c r="F77" s="20"/>
      <c r="G77" s="23" t="s">
        <v>109</v>
      </c>
      <c r="H77" s="24"/>
      <c r="I77" s="24"/>
      <c r="J77" s="24"/>
      <c r="K77" s="24"/>
      <c r="L77" s="24"/>
      <c r="M77" s="24"/>
      <c r="N77" s="24"/>
      <c r="O77" s="43" t="s">
        <v>110</v>
      </c>
    </row>
    <row r="78">
      <c r="A78" s="26" t="s">
        <v>49</v>
      </c>
      <c r="B78" s="27"/>
      <c r="C78" s="27"/>
      <c r="D78" s="28"/>
      <c r="E78" s="29">
        <v>11.0</v>
      </c>
      <c r="F78" s="27"/>
      <c r="G78" s="30" t="s">
        <v>109</v>
      </c>
      <c r="H78" s="31"/>
      <c r="I78" s="31"/>
      <c r="J78" s="31"/>
      <c r="K78" s="31"/>
      <c r="L78" s="31"/>
      <c r="M78" s="31"/>
      <c r="N78" s="31"/>
      <c r="O78" s="44" t="s">
        <v>110</v>
      </c>
    </row>
    <row r="79">
      <c r="A79" s="11" t="s">
        <v>51</v>
      </c>
      <c r="B79" s="12" t="str">
        <f>IFERROR(__xludf.DUMMYFUNCTION("IMPORTRANGE($F79, ""Sheet1!$B$44:$B$46"")"),"Chad Brown")</f>
        <v>Chad Brown</v>
      </c>
      <c r="C79" s="12" t="str">
        <f>IFERROR(__xludf.DUMMYFUNCTION("IMPORTRANGE($F79, ""Sheet1!$B$49:$B$51"")"),"Irad Ortiz, Jr.")</f>
        <v>Irad Ortiz, Jr.</v>
      </c>
      <c r="D79" s="13" t="str">
        <f>IFERROR(__xludf.DUMMYFUNCTION("IMPORTRANGE($F79, ""Sheet1!$B$54:$B$56"")"),"Into Mischief")</f>
        <v>Into Mischief</v>
      </c>
      <c r="E79" s="33">
        <v>12.0</v>
      </c>
      <c r="F79" s="37" t="s">
        <v>112</v>
      </c>
      <c r="G79" s="16" t="s">
        <v>113</v>
      </c>
      <c r="H79" s="17" t="s">
        <v>27</v>
      </c>
      <c r="I79" s="48" t="s">
        <v>114</v>
      </c>
      <c r="J79" s="17" t="s">
        <v>73</v>
      </c>
      <c r="K79" s="17" t="str">
        <f>IFERROR(__xludf.DUMMYFUNCTION("IMPORTRANGE($F79, ""Sheet1!$B$26:$B$29"")"),"")</f>
        <v/>
      </c>
      <c r="L79" s="17" t="str">
        <f>IFERROR(__xludf.DUMMYFUNCTION("IMPORTRANGE($F79, ""Sheet1!$B$30:$B$33"")"),"")</f>
        <v/>
      </c>
      <c r="M79" s="17" t="str">
        <f>IFERROR(__xludf.DUMMYFUNCTION("IMPORTRANGE($F79, ""Sheet1!$B$34:$B$37"")"),"")</f>
        <v/>
      </c>
      <c r="N79" s="17" t="str">
        <f>IFERROR(__xludf.DUMMYFUNCTION("IMPORTRANGE($F79, ""Sheet1!$B$38:$B$41"")"),"")</f>
        <v/>
      </c>
      <c r="O79" s="18" t="s">
        <v>115</v>
      </c>
    </row>
    <row r="80">
      <c r="A80" s="19" t="s">
        <v>20</v>
      </c>
      <c r="B80" s="20" t="str">
        <f>IFERROR(__xludf.DUMMYFUNCTION("""COMPUTED_VALUE"""),"Todd Pletcher")</f>
        <v>Todd Pletcher</v>
      </c>
      <c r="C80" s="20" t="str">
        <f>IFERROR(__xludf.DUMMYFUNCTION("""COMPUTED_VALUE"""),"Flavien Prat")</f>
        <v>Flavien Prat</v>
      </c>
      <c r="D80" s="21" t="str">
        <f>IFERROR(__xludf.DUMMYFUNCTION("""COMPUTED_VALUE"""),"Gun Runner")</f>
        <v>Gun Runner</v>
      </c>
      <c r="E80" s="22">
        <v>12.0</v>
      </c>
      <c r="F80" s="20"/>
      <c r="G80" s="23" t="s">
        <v>113</v>
      </c>
      <c r="H80" s="24" t="s">
        <v>31</v>
      </c>
      <c r="I80" s="49" t="s">
        <v>25</v>
      </c>
      <c r="J80" s="24" t="s">
        <v>116</v>
      </c>
      <c r="K80" s="24"/>
      <c r="L80" s="24"/>
      <c r="M80" s="24"/>
      <c r="N80" s="24"/>
      <c r="O80" s="43" t="s">
        <v>115</v>
      </c>
    </row>
    <row r="81">
      <c r="A81" s="19" t="s">
        <v>95</v>
      </c>
      <c r="B81" s="20"/>
      <c r="C81" s="20"/>
      <c r="D81" s="21"/>
      <c r="E81" s="22">
        <v>12.0</v>
      </c>
      <c r="F81" s="20"/>
      <c r="G81" s="23" t="s">
        <v>113</v>
      </c>
      <c r="H81" s="24" t="s">
        <v>79</v>
      </c>
      <c r="I81" s="49" t="s">
        <v>24</v>
      </c>
      <c r="J81" s="24" t="s">
        <v>117</v>
      </c>
      <c r="K81" s="24"/>
      <c r="L81" s="24"/>
      <c r="M81" s="24"/>
      <c r="N81" s="24"/>
      <c r="O81" s="43" t="s">
        <v>115</v>
      </c>
    </row>
    <row r="82">
      <c r="A82" s="19" t="s">
        <v>60</v>
      </c>
      <c r="B82" s="20"/>
      <c r="C82" s="20"/>
      <c r="D82" s="21"/>
      <c r="E82" s="22">
        <v>12.0</v>
      </c>
      <c r="F82" s="20"/>
      <c r="G82" s="23" t="s">
        <v>113</v>
      </c>
      <c r="H82" s="24" t="s">
        <v>45</v>
      </c>
      <c r="I82" s="49" t="s">
        <v>71</v>
      </c>
      <c r="J82" s="24" t="s">
        <v>29</v>
      </c>
      <c r="K82" s="24"/>
      <c r="L82" s="24"/>
      <c r="M82" s="24"/>
      <c r="N82" s="24"/>
      <c r="O82" s="43" t="s">
        <v>115</v>
      </c>
    </row>
    <row r="83">
      <c r="A83" s="19" t="s">
        <v>26</v>
      </c>
      <c r="B83" s="20"/>
      <c r="C83" s="20"/>
      <c r="D83" s="21"/>
      <c r="E83" s="22">
        <v>12.0</v>
      </c>
      <c r="F83" s="20"/>
      <c r="G83" s="23" t="s">
        <v>113</v>
      </c>
      <c r="H83" s="24"/>
      <c r="I83" s="24"/>
      <c r="J83" s="24"/>
      <c r="K83" s="24"/>
      <c r="L83" s="24"/>
      <c r="M83" s="24"/>
      <c r="N83" s="24"/>
      <c r="O83" s="43" t="s">
        <v>115</v>
      </c>
    </row>
    <row r="84">
      <c r="A84" s="19" t="s">
        <v>49</v>
      </c>
      <c r="B84" s="20"/>
      <c r="C84" s="20"/>
      <c r="D84" s="21"/>
      <c r="E84" s="22">
        <v>12.0</v>
      </c>
      <c r="F84" s="20"/>
      <c r="G84" s="23" t="s">
        <v>113</v>
      </c>
      <c r="H84" s="24"/>
      <c r="I84" s="24"/>
      <c r="J84" s="24"/>
      <c r="K84" s="24"/>
      <c r="L84" s="24"/>
      <c r="M84" s="24"/>
      <c r="N84" s="24"/>
      <c r="O84" s="43" t="s">
        <v>115</v>
      </c>
    </row>
    <row r="85">
      <c r="A85" s="26" t="s">
        <v>118</v>
      </c>
      <c r="B85" s="27"/>
      <c r="C85" s="27"/>
      <c r="D85" s="28"/>
      <c r="E85" s="29">
        <v>12.0</v>
      </c>
      <c r="F85" s="27"/>
      <c r="G85" s="34" t="s">
        <v>113</v>
      </c>
      <c r="H85" s="35"/>
      <c r="I85" s="35"/>
      <c r="J85" s="35"/>
      <c r="K85" s="35"/>
      <c r="L85" s="35"/>
      <c r="M85" s="35"/>
      <c r="N85" s="35"/>
      <c r="O85" s="45" t="s">
        <v>115</v>
      </c>
    </row>
    <row r="86">
      <c r="A86" s="11" t="s">
        <v>43</v>
      </c>
      <c r="B86" s="12" t="str">
        <f>IFERROR(__xludf.DUMMYFUNCTION("IMPORTRANGE($F86, ""Sheet1!$B$44:$B$46"")"),"Brad Cox")</f>
        <v>Brad Cox</v>
      </c>
      <c r="C86" s="12" t="str">
        <f>IFERROR(__xludf.DUMMYFUNCTION("IMPORTRANGE($F86, ""Sheet1!$B$49:$B$51"")"),"Flavien Prat")</f>
        <v>Flavien Prat</v>
      </c>
      <c r="D86" s="13" t="str">
        <f>IFERROR(__xludf.DUMMYFUNCTION("IMPORTRANGE($F86, ""Sheet1!$B$54:$B$56"")"),"Gun Runner")</f>
        <v>Gun Runner</v>
      </c>
      <c r="E86" s="33">
        <v>13.0</v>
      </c>
      <c r="F86" s="15" t="s">
        <v>119</v>
      </c>
      <c r="G86" s="38" t="s">
        <v>120</v>
      </c>
      <c r="H86" s="39" t="s">
        <v>18</v>
      </c>
      <c r="I86" s="39" t="s">
        <v>24</v>
      </c>
      <c r="J86" s="39" t="s">
        <v>25</v>
      </c>
      <c r="K86" s="39" t="str">
        <f>IFERROR(__xludf.DUMMYFUNCTION("IMPORTRANGE($F86, ""Sheet1!$B$26:$B$29"")"),"")</f>
        <v/>
      </c>
      <c r="L86" s="39" t="str">
        <f>IFERROR(__xludf.DUMMYFUNCTION("IMPORTRANGE($F86, ""Sheet1!$B$30:$B$33"")"),"")</f>
        <v/>
      </c>
      <c r="M86" s="39" t="str">
        <f>IFERROR(__xludf.DUMMYFUNCTION("IMPORTRANGE($F86, ""Sheet1!$B$34:$B$37"")"),"")</f>
        <v/>
      </c>
      <c r="N86" s="39" t="str">
        <f>IFERROR(__xludf.DUMMYFUNCTION("IMPORTRANGE($F86, ""Sheet1!$B$38:$B$41"")"),"")</f>
        <v/>
      </c>
      <c r="O86" s="40" t="s">
        <v>121</v>
      </c>
    </row>
    <row r="87">
      <c r="A87" s="19" t="s">
        <v>35</v>
      </c>
      <c r="B87" s="20" t="str">
        <f>IFERROR(__xludf.DUMMYFUNCTION("""COMPUTED_VALUE"""),"Chad Brown")</f>
        <v>Chad Brown</v>
      </c>
      <c r="C87" s="20" t="str">
        <f>IFERROR(__xludf.DUMMYFUNCTION("""COMPUTED_VALUE"""),"Irad Ortiz, Jr.")</f>
        <v>Irad Ortiz, Jr.</v>
      </c>
      <c r="D87" s="21" t="str">
        <f>IFERROR(__xludf.DUMMYFUNCTION("""COMPUTED_VALUE"""),"Into Mischief")</f>
        <v>Into Mischief</v>
      </c>
      <c r="E87" s="22">
        <v>13.0</v>
      </c>
      <c r="F87" s="20"/>
      <c r="G87" s="23" t="s">
        <v>120</v>
      </c>
      <c r="H87" s="24" t="s">
        <v>27</v>
      </c>
      <c r="I87" s="24" t="s">
        <v>19</v>
      </c>
      <c r="J87" s="24" t="s">
        <v>29</v>
      </c>
      <c r="K87" s="24"/>
      <c r="L87" s="24"/>
      <c r="M87" s="24"/>
      <c r="N87" s="24"/>
      <c r="O87" s="43" t="s">
        <v>121</v>
      </c>
    </row>
    <row r="88">
      <c r="A88" s="19" t="s">
        <v>71</v>
      </c>
      <c r="B88" s="20"/>
      <c r="C88" s="20"/>
      <c r="D88" s="21"/>
      <c r="E88" s="22">
        <v>13.0</v>
      </c>
      <c r="F88" s="20"/>
      <c r="G88" s="23" t="s">
        <v>120</v>
      </c>
      <c r="H88" s="24" t="s">
        <v>31</v>
      </c>
      <c r="I88" s="24" t="s">
        <v>64</v>
      </c>
      <c r="J88" s="24" t="s">
        <v>33</v>
      </c>
      <c r="K88" s="24"/>
      <c r="L88" s="24"/>
      <c r="M88" s="24"/>
      <c r="N88" s="24"/>
      <c r="O88" s="43" t="s">
        <v>121</v>
      </c>
    </row>
    <row r="89">
      <c r="A89" s="19" t="s">
        <v>30</v>
      </c>
      <c r="B89" s="20"/>
      <c r="C89" s="20"/>
      <c r="D89" s="21"/>
      <c r="E89" s="22">
        <v>13.0</v>
      </c>
      <c r="F89" s="20"/>
      <c r="G89" s="23" t="s">
        <v>120</v>
      </c>
      <c r="H89" s="24" t="s">
        <v>48</v>
      </c>
      <c r="I89" s="24" t="s">
        <v>15</v>
      </c>
      <c r="J89" s="24" t="s">
        <v>65</v>
      </c>
      <c r="K89" s="24"/>
      <c r="L89" s="24"/>
      <c r="M89" s="24"/>
      <c r="N89" s="24"/>
      <c r="O89" s="43" t="s">
        <v>121</v>
      </c>
    </row>
    <row r="90">
      <c r="A90" s="19" t="s">
        <v>51</v>
      </c>
      <c r="B90" s="20"/>
      <c r="C90" s="20"/>
      <c r="D90" s="21"/>
      <c r="E90" s="22">
        <v>13.0</v>
      </c>
      <c r="F90" s="20"/>
      <c r="G90" s="23" t="s">
        <v>120</v>
      </c>
      <c r="H90" s="24"/>
      <c r="I90" s="24"/>
      <c r="J90" s="24"/>
      <c r="K90" s="24"/>
      <c r="L90" s="24"/>
      <c r="M90" s="24"/>
      <c r="N90" s="24"/>
      <c r="O90" s="43" t="s">
        <v>121</v>
      </c>
    </row>
    <row r="91">
      <c r="A91" s="19" t="s">
        <v>26</v>
      </c>
      <c r="B91" s="20"/>
      <c r="C91" s="20"/>
      <c r="D91" s="21"/>
      <c r="E91" s="22">
        <v>13.0</v>
      </c>
      <c r="F91" s="20"/>
      <c r="G91" s="23" t="s">
        <v>120</v>
      </c>
      <c r="H91" s="24"/>
      <c r="I91" s="24"/>
      <c r="J91" s="24"/>
      <c r="K91" s="24"/>
      <c r="L91" s="24"/>
      <c r="M91" s="24"/>
      <c r="N91" s="24"/>
      <c r="O91" s="43" t="s">
        <v>121</v>
      </c>
    </row>
    <row r="92">
      <c r="A92" s="26" t="s">
        <v>49</v>
      </c>
      <c r="B92" s="27"/>
      <c r="C92" s="27"/>
      <c r="D92" s="28"/>
      <c r="E92" s="29">
        <v>13.0</v>
      </c>
      <c r="F92" s="27"/>
      <c r="G92" s="30" t="s">
        <v>120</v>
      </c>
      <c r="H92" s="31"/>
      <c r="I92" s="31"/>
      <c r="J92" s="31"/>
      <c r="K92" s="31"/>
      <c r="L92" s="31"/>
      <c r="M92" s="31"/>
      <c r="N92" s="31"/>
      <c r="O92" s="44" t="s">
        <v>121</v>
      </c>
    </row>
    <row r="93">
      <c r="A93" s="11" t="s">
        <v>51</v>
      </c>
      <c r="B93" s="12" t="str">
        <f>IFERROR(__xludf.DUMMYFUNCTION("IMPORTRANGE($F93, ""Sheet1!$B$44:$B$46"")"),"Chad Brown")</f>
        <v>Chad Brown</v>
      </c>
      <c r="C93" s="12" t="str">
        <f>IFERROR(__xludf.DUMMYFUNCTION("IMPORTRANGE($F93, ""Sheet1!$B$49:$B$51"")"),"Flavien Prat")</f>
        <v>Flavien Prat</v>
      </c>
      <c r="D93" s="13" t="str">
        <f>IFERROR(__xludf.DUMMYFUNCTION("IMPORTRANGE($F93, ""Sheet1!$B$54:$B$56"")"),"Into Mischief")</f>
        <v>Into Mischief</v>
      </c>
      <c r="E93" s="33">
        <v>14.0</v>
      </c>
      <c r="F93" s="15" t="s">
        <v>122</v>
      </c>
      <c r="G93" s="16" t="s">
        <v>123</v>
      </c>
      <c r="H93" s="17" t="s">
        <v>27</v>
      </c>
      <c r="I93" s="17" t="s">
        <v>24</v>
      </c>
      <c r="J93" s="17" t="s">
        <v>54</v>
      </c>
      <c r="K93" s="17" t="str">
        <f>IFERROR(__xludf.DUMMYFUNCTION("IMPORTRANGE($F93, ""Sheet1!$B$26:$B$29"")"),"")</f>
        <v/>
      </c>
      <c r="L93" s="17" t="str">
        <f>IFERROR(__xludf.DUMMYFUNCTION("IMPORTRANGE($F93, ""Sheet1!$B$30:$B$33"")"),"")</f>
        <v/>
      </c>
      <c r="M93" s="17" t="str">
        <f>IFERROR(__xludf.DUMMYFUNCTION("IMPORTRANGE($F93, ""Sheet1!$B$34:$B$37"")"),"")</f>
        <v/>
      </c>
      <c r="N93" s="17" t="str">
        <f>IFERROR(__xludf.DUMMYFUNCTION("IMPORTRANGE($F93, ""Sheet1!$B$38:$B$41"")"),"")</f>
        <v/>
      </c>
      <c r="O93" s="18" t="s">
        <v>124</v>
      </c>
    </row>
    <row r="94">
      <c r="A94" s="19" t="s">
        <v>43</v>
      </c>
      <c r="B94" s="20" t="str">
        <f>IFERROR(__xludf.DUMMYFUNCTION("""COMPUTED_VALUE"""),"William Mott")</f>
        <v>William Mott</v>
      </c>
      <c r="C94" s="20" t="str">
        <f>IFERROR(__xludf.DUMMYFUNCTION("""COMPUTED_VALUE"""),"Jose L. Ortiz")</f>
        <v>Jose L. Ortiz</v>
      </c>
      <c r="D94" s="21" t="str">
        <f>IFERROR(__xludf.DUMMYFUNCTION("""COMPUTED_VALUE"""),"Nyquist")</f>
        <v>Nyquist</v>
      </c>
      <c r="E94" s="22">
        <v>14.0</v>
      </c>
      <c r="F94" s="20"/>
      <c r="G94" s="23" t="s">
        <v>123</v>
      </c>
      <c r="H94" s="24" t="s">
        <v>18</v>
      </c>
      <c r="I94" s="24" t="s">
        <v>75</v>
      </c>
      <c r="J94" s="24" t="s">
        <v>73</v>
      </c>
      <c r="K94" s="24"/>
      <c r="L94" s="24"/>
      <c r="M94" s="24"/>
      <c r="N94" s="24"/>
      <c r="O94" s="43" t="s">
        <v>124</v>
      </c>
    </row>
    <row r="95">
      <c r="A95" s="19" t="s">
        <v>88</v>
      </c>
      <c r="B95" s="20"/>
      <c r="C95" s="20"/>
      <c r="D95" s="21"/>
      <c r="E95" s="22">
        <v>14.0</v>
      </c>
      <c r="F95" s="20"/>
      <c r="G95" s="23" t="s">
        <v>123</v>
      </c>
      <c r="H95" s="24" t="s">
        <v>48</v>
      </c>
      <c r="I95" s="24" t="s">
        <v>15</v>
      </c>
      <c r="J95" s="24" t="s">
        <v>100</v>
      </c>
      <c r="K95" s="24"/>
      <c r="L95" s="24"/>
      <c r="M95" s="24"/>
      <c r="N95" s="24"/>
      <c r="O95" s="43" t="s">
        <v>124</v>
      </c>
    </row>
    <row r="96">
      <c r="A96" s="19" t="s">
        <v>71</v>
      </c>
      <c r="B96" s="20"/>
      <c r="C96" s="20"/>
      <c r="D96" s="21"/>
      <c r="E96" s="22">
        <v>14.0</v>
      </c>
      <c r="F96" s="20"/>
      <c r="G96" s="23" t="s">
        <v>123</v>
      </c>
      <c r="H96" s="24" t="s">
        <v>111</v>
      </c>
      <c r="I96" s="24" t="s">
        <v>25</v>
      </c>
      <c r="J96" s="24" t="s">
        <v>65</v>
      </c>
      <c r="K96" s="24"/>
      <c r="L96" s="24"/>
      <c r="M96" s="24"/>
      <c r="N96" s="24"/>
      <c r="O96" s="43" t="s">
        <v>124</v>
      </c>
    </row>
    <row r="97">
      <c r="A97" s="19" t="s">
        <v>57</v>
      </c>
      <c r="B97" s="20"/>
      <c r="C97" s="20"/>
      <c r="D97" s="21"/>
      <c r="E97" s="22">
        <v>14.0</v>
      </c>
      <c r="F97" s="20"/>
      <c r="G97" s="23" t="s">
        <v>123</v>
      </c>
      <c r="H97" s="24"/>
      <c r="I97" s="24"/>
      <c r="J97" s="24"/>
      <c r="K97" s="24"/>
      <c r="L97" s="24"/>
      <c r="M97" s="24"/>
      <c r="N97" s="24"/>
      <c r="O97" s="43" t="s">
        <v>124</v>
      </c>
    </row>
    <row r="98">
      <c r="A98" s="19" t="s">
        <v>29</v>
      </c>
      <c r="B98" s="20"/>
      <c r="C98" s="20"/>
      <c r="D98" s="21"/>
      <c r="E98" s="22">
        <v>14.0</v>
      </c>
      <c r="F98" s="20"/>
      <c r="G98" s="23" t="s">
        <v>123</v>
      </c>
      <c r="H98" s="24"/>
      <c r="I98" s="24"/>
      <c r="J98" s="24"/>
      <c r="K98" s="24"/>
      <c r="L98" s="24"/>
      <c r="M98" s="24"/>
      <c r="N98" s="24"/>
      <c r="O98" s="43" t="s">
        <v>124</v>
      </c>
    </row>
    <row r="99">
      <c r="A99" s="26" t="s">
        <v>125</v>
      </c>
      <c r="B99" s="27"/>
      <c r="C99" s="27"/>
      <c r="D99" s="28"/>
      <c r="E99" s="29">
        <v>14.0</v>
      </c>
      <c r="F99" s="27"/>
      <c r="G99" s="34" t="s">
        <v>123</v>
      </c>
      <c r="H99" s="35"/>
      <c r="I99" s="35"/>
      <c r="J99" s="35"/>
      <c r="K99" s="35"/>
      <c r="L99" s="35"/>
      <c r="M99" s="35"/>
      <c r="N99" s="35"/>
      <c r="O99" s="45" t="s">
        <v>124</v>
      </c>
    </row>
    <row r="100">
      <c r="A100" s="11" t="s">
        <v>43</v>
      </c>
      <c r="B100" s="12" t="str">
        <f>IFERROR(__xludf.DUMMYFUNCTION("IMPORTRANGE($F100, ""Sheet1!$B$44:$B$46"")"),"Brad Cox")</f>
        <v>Brad Cox</v>
      </c>
      <c r="C100" s="12" t="str">
        <f>IFERROR(__xludf.DUMMYFUNCTION("IMPORTRANGE($F100, ""Sheet1!$B$49:$B$51"")"),"Jose L. Ortiz")</f>
        <v>Jose L. Ortiz</v>
      </c>
      <c r="D100" s="13" t="str">
        <f>IFERROR(__xludf.DUMMYFUNCTION("IMPORTRANGE($F100, ""Sheet1!$B$54:$B$56"")"),"Into Mischief")</f>
        <v>Into Mischief</v>
      </c>
      <c r="E100" s="33">
        <v>15.0</v>
      </c>
      <c r="F100" s="15" t="s">
        <v>126</v>
      </c>
      <c r="G100" s="38" t="s">
        <v>127</v>
      </c>
      <c r="H100" s="39" t="s">
        <v>27</v>
      </c>
      <c r="I100" s="39" t="s">
        <v>51</v>
      </c>
      <c r="J100" s="39" t="s">
        <v>65</v>
      </c>
      <c r="K100" s="39" t="str">
        <f>IFERROR(__xludf.DUMMYFUNCTION("IMPORTRANGE($F100, ""Sheet1!$B$26:$B$29"")"),"")</f>
        <v/>
      </c>
      <c r="L100" s="39" t="str">
        <f>IFERROR(__xludf.DUMMYFUNCTION("IMPORTRANGE($F100, ""Sheet1!$B$30:$B$33"")"),"")</f>
        <v/>
      </c>
      <c r="M100" s="39" t="str">
        <f>IFERROR(__xludf.DUMMYFUNCTION("IMPORTRANGE($F100, ""Sheet1!$B$34:$B$37"")"),"")</f>
        <v/>
      </c>
      <c r="N100" s="39" t="str">
        <f>IFERROR(__xludf.DUMMYFUNCTION("IMPORTRANGE($F100, ""Sheet1!$B$38:$B$41"")"),"")</f>
        <v/>
      </c>
      <c r="O100" s="40" t="s">
        <v>128</v>
      </c>
    </row>
    <row r="101">
      <c r="A101" s="19" t="s">
        <v>60</v>
      </c>
      <c r="B101" s="20" t="str">
        <f>IFERROR(__xludf.DUMMYFUNCTION("""COMPUTED_VALUE"""),"Bob Baffert")</f>
        <v>Bob Baffert</v>
      </c>
      <c r="C101" s="20" t="str">
        <f>IFERROR(__xludf.DUMMYFUNCTION("""COMPUTED_VALUE"""),"Irad Ortiz, Jr.")</f>
        <v>Irad Ortiz, Jr.</v>
      </c>
      <c r="D101" s="21" t="str">
        <f>IFERROR(__xludf.DUMMYFUNCTION("""COMPUTED_VALUE"""),"Curlin")</f>
        <v>Curlin</v>
      </c>
      <c r="E101" s="22">
        <v>15.0</v>
      </c>
      <c r="F101" s="20"/>
      <c r="G101" s="23" t="s">
        <v>127</v>
      </c>
      <c r="H101" s="24" t="s">
        <v>84</v>
      </c>
      <c r="I101" s="24" t="s">
        <v>24</v>
      </c>
      <c r="J101" s="24" t="s">
        <v>18</v>
      </c>
      <c r="K101" s="24"/>
      <c r="L101" s="24"/>
      <c r="M101" s="24"/>
      <c r="N101" s="24"/>
      <c r="O101" s="43" t="s">
        <v>128</v>
      </c>
    </row>
    <row r="102">
      <c r="A102" s="19" t="s">
        <v>35</v>
      </c>
      <c r="B102" s="20"/>
      <c r="C102" s="20"/>
      <c r="D102" s="21"/>
      <c r="E102" s="22">
        <v>15.0</v>
      </c>
      <c r="F102" s="20"/>
      <c r="G102" s="23" t="s">
        <v>127</v>
      </c>
      <c r="H102" s="24" t="s">
        <v>63</v>
      </c>
      <c r="I102" s="24" t="s">
        <v>15</v>
      </c>
      <c r="J102" s="24" t="s">
        <v>73</v>
      </c>
      <c r="K102" s="24"/>
      <c r="L102" s="24"/>
      <c r="M102" s="24"/>
      <c r="N102" s="24"/>
      <c r="O102" s="43" t="s">
        <v>128</v>
      </c>
    </row>
    <row r="103">
      <c r="A103" s="19" t="s">
        <v>56</v>
      </c>
      <c r="B103" s="20"/>
      <c r="C103" s="20"/>
      <c r="D103" s="21"/>
      <c r="E103" s="22">
        <v>15.0</v>
      </c>
      <c r="F103" s="20"/>
      <c r="G103" s="23" t="s">
        <v>127</v>
      </c>
      <c r="H103" s="24" t="s">
        <v>23</v>
      </c>
      <c r="I103" s="24" t="s">
        <v>32</v>
      </c>
      <c r="J103" s="24" t="s">
        <v>29</v>
      </c>
      <c r="K103" s="24"/>
      <c r="L103" s="24"/>
      <c r="M103" s="24"/>
      <c r="N103" s="24"/>
      <c r="O103" s="43" t="s">
        <v>128</v>
      </c>
    </row>
    <row r="104">
      <c r="A104" s="19" t="s">
        <v>46</v>
      </c>
      <c r="B104" s="20"/>
      <c r="C104" s="20"/>
      <c r="D104" s="21"/>
      <c r="E104" s="22">
        <v>15.0</v>
      </c>
      <c r="F104" s="20"/>
      <c r="G104" s="23" t="s">
        <v>127</v>
      </c>
      <c r="H104" s="24"/>
      <c r="I104" s="24"/>
      <c r="J104" s="24"/>
      <c r="K104" s="24"/>
      <c r="L104" s="24"/>
      <c r="M104" s="24"/>
      <c r="N104" s="24"/>
      <c r="O104" s="43" t="s">
        <v>128</v>
      </c>
    </row>
    <row r="105">
      <c r="A105" s="19" t="s">
        <v>49</v>
      </c>
      <c r="B105" s="20"/>
      <c r="C105" s="20"/>
      <c r="D105" s="21"/>
      <c r="E105" s="22">
        <v>15.0</v>
      </c>
      <c r="F105" s="20"/>
      <c r="G105" s="23" t="s">
        <v>127</v>
      </c>
      <c r="H105" s="24"/>
      <c r="I105" s="24"/>
      <c r="J105" s="24"/>
      <c r="K105" s="24"/>
      <c r="L105" s="24"/>
      <c r="M105" s="24"/>
      <c r="N105" s="24"/>
      <c r="O105" s="43" t="s">
        <v>128</v>
      </c>
    </row>
    <row r="106">
      <c r="A106" s="26" t="s">
        <v>57</v>
      </c>
      <c r="B106" s="27"/>
      <c r="C106" s="27"/>
      <c r="D106" s="28"/>
      <c r="E106" s="29">
        <v>15.0</v>
      </c>
      <c r="F106" s="27"/>
      <c r="G106" s="30" t="s">
        <v>127</v>
      </c>
      <c r="H106" s="31"/>
      <c r="I106" s="31"/>
      <c r="J106" s="31"/>
      <c r="K106" s="31"/>
      <c r="L106" s="31"/>
      <c r="M106" s="31"/>
      <c r="N106" s="31"/>
      <c r="O106" s="44" t="s">
        <v>128</v>
      </c>
    </row>
    <row r="107">
      <c r="A107" s="11" t="s">
        <v>51</v>
      </c>
      <c r="B107" s="12" t="str">
        <f>IFERROR(__xludf.DUMMYFUNCTION("IMPORTRANGE($F107, ""Sheet1!$B$44:$B$46"")"),"William Mott")</f>
        <v>William Mott</v>
      </c>
      <c r="C107" s="12" t="str">
        <f>IFERROR(__xludf.DUMMYFUNCTION("IMPORTRANGE($F107, ""Sheet1!$B$49:$B$51"")"),"Jose L. Ortiz")</f>
        <v>Jose L. Ortiz</v>
      </c>
      <c r="D107" s="13" t="str">
        <f>IFERROR(__xludf.DUMMYFUNCTION("IMPORTRANGE($F107, ""Sheet1!$B$54:$B$56"")"),"Into Mischief")</f>
        <v>Into Mischief</v>
      </c>
      <c r="E107" s="33">
        <v>16.0</v>
      </c>
      <c r="F107" s="15" t="s">
        <v>129</v>
      </c>
      <c r="G107" s="16" t="s">
        <v>130</v>
      </c>
      <c r="H107" s="17" t="s">
        <v>18</v>
      </c>
      <c r="I107" s="17" t="s">
        <v>131</v>
      </c>
      <c r="J107" s="17" t="s">
        <v>67</v>
      </c>
      <c r="K107" s="17" t="str">
        <f>IFERROR(__xludf.DUMMYFUNCTION("IMPORTRANGE($F107, ""Sheet1!$B$26:$B$29"")"),"")</f>
        <v/>
      </c>
      <c r="L107" s="17" t="str">
        <f>IFERROR(__xludf.DUMMYFUNCTION("IMPORTRANGE($F107, ""Sheet1!$B$30:$B$33"")"),"")</f>
        <v/>
      </c>
      <c r="M107" s="17" t="str">
        <f>IFERROR(__xludf.DUMMYFUNCTION("IMPORTRANGE($F107, ""Sheet1!$B$34:$B$37"")"),"")</f>
        <v/>
      </c>
      <c r="N107" s="17" t="str">
        <f>IFERROR(__xludf.DUMMYFUNCTION("IMPORTRANGE($F107, ""Sheet1!$B$38:$B$41"")"),"")</f>
        <v/>
      </c>
      <c r="O107" s="18" t="s">
        <v>132</v>
      </c>
    </row>
    <row r="108">
      <c r="A108" s="19" t="s">
        <v>20</v>
      </c>
      <c r="B108" s="20" t="str">
        <f>IFERROR(__xludf.DUMMYFUNCTION("""COMPUTED_VALUE"""),"Bob Baffert")</f>
        <v>Bob Baffert</v>
      </c>
      <c r="C108" s="20" t="str">
        <f>IFERROR(__xludf.DUMMYFUNCTION("""COMPUTED_VALUE"""),"Flavien Prat")</f>
        <v>Flavien Prat</v>
      </c>
      <c r="D108" s="21" t="str">
        <f>IFERROR(__xludf.DUMMYFUNCTION("""COMPUTED_VALUE"""),"Gun Runner")</f>
        <v>Gun Runner</v>
      </c>
      <c r="E108" s="22">
        <v>16.0</v>
      </c>
      <c r="F108" s="20"/>
      <c r="G108" s="23" t="s">
        <v>130</v>
      </c>
      <c r="H108" s="24" t="s">
        <v>23</v>
      </c>
      <c r="I108" s="24" t="s">
        <v>24</v>
      </c>
      <c r="J108" s="24" t="s">
        <v>133</v>
      </c>
      <c r="K108" s="24"/>
      <c r="L108" s="24"/>
      <c r="M108" s="24"/>
      <c r="N108" s="24"/>
      <c r="O108" s="43" t="s">
        <v>132</v>
      </c>
    </row>
    <row r="109">
      <c r="A109" s="19" t="s">
        <v>35</v>
      </c>
      <c r="B109" s="20"/>
      <c r="C109" s="20"/>
      <c r="D109" s="21"/>
      <c r="E109" s="22">
        <v>16.0</v>
      </c>
      <c r="F109" s="20"/>
      <c r="G109" s="23" t="s">
        <v>130</v>
      </c>
      <c r="H109" s="24" t="s">
        <v>74</v>
      </c>
      <c r="I109" s="24" t="s">
        <v>28</v>
      </c>
      <c r="J109" s="24" t="s">
        <v>134</v>
      </c>
      <c r="K109" s="24"/>
      <c r="L109" s="24"/>
      <c r="M109" s="24"/>
      <c r="N109" s="24"/>
      <c r="O109" s="43" t="s">
        <v>132</v>
      </c>
    </row>
    <row r="110">
      <c r="A110" s="19" t="s">
        <v>49</v>
      </c>
      <c r="B110" s="20"/>
      <c r="C110" s="20"/>
      <c r="D110" s="21"/>
      <c r="E110" s="22">
        <v>16.0</v>
      </c>
      <c r="F110" s="20"/>
      <c r="G110" s="23" t="s">
        <v>130</v>
      </c>
      <c r="H110" s="24" t="s">
        <v>54</v>
      </c>
      <c r="I110" s="24" t="s">
        <v>15</v>
      </c>
      <c r="J110" s="24" t="s">
        <v>50</v>
      </c>
      <c r="K110" s="24"/>
      <c r="L110" s="24"/>
      <c r="M110" s="24"/>
      <c r="N110" s="24"/>
      <c r="O110" s="43" t="s">
        <v>132</v>
      </c>
    </row>
    <row r="111">
      <c r="A111" s="19" t="s">
        <v>43</v>
      </c>
      <c r="B111" s="20"/>
      <c r="C111" s="20"/>
      <c r="D111" s="21"/>
      <c r="E111" s="22">
        <v>16.0</v>
      </c>
      <c r="F111" s="20"/>
      <c r="G111" s="23" t="s">
        <v>130</v>
      </c>
      <c r="H111" s="24"/>
      <c r="I111" s="24"/>
      <c r="J111" s="24"/>
      <c r="K111" s="24"/>
      <c r="L111" s="24"/>
      <c r="M111" s="24"/>
      <c r="N111" s="24"/>
      <c r="O111" s="43" t="s">
        <v>132</v>
      </c>
    </row>
    <row r="112">
      <c r="A112" s="19" t="s">
        <v>68</v>
      </c>
      <c r="B112" s="20"/>
      <c r="C112" s="20"/>
      <c r="D112" s="21"/>
      <c r="E112" s="22">
        <v>16.0</v>
      </c>
      <c r="F112" s="20"/>
      <c r="G112" s="23" t="s">
        <v>130</v>
      </c>
      <c r="H112" s="24"/>
      <c r="I112" s="24"/>
      <c r="J112" s="24"/>
      <c r="K112" s="24"/>
      <c r="L112" s="24"/>
      <c r="M112" s="24"/>
      <c r="N112" s="24"/>
      <c r="O112" s="43" t="s">
        <v>132</v>
      </c>
    </row>
    <row r="113">
      <c r="A113" s="26" t="s">
        <v>47</v>
      </c>
      <c r="B113" s="27"/>
      <c r="C113" s="27"/>
      <c r="D113" s="28"/>
      <c r="E113" s="29">
        <v>16.0</v>
      </c>
      <c r="F113" s="27"/>
      <c r="G113" s="34" t="s">
        <v>130</v>
      </c>
      <c r="H113" s="35"/>
      <c r="I113" s="35"/>
      <c r="J113" s="35"/>
      <c r="K113" s="35"/>
      <c r="L113" s="35"/>
      <c r="M113" s="35"/>
      <c r="N113" s="35"/>
      <c r="O113" s="45" t="s">
        <v>132</v>
      </c>
    </row>
    <row r="114">
      <c r="A114" s="11" t="s">
        <v>51</v>
      </c>
      <c r="B114" s="12" t="str">
        <f>IFERROR(__xludf.DUMMYFUNCTION("IMPORTRANGE($F114, ""Sheet1!$B$44:$B$46"")"),"Bob Baffert")</f>
        <v>Bob Baffert</v>
      </c>
      <c r="C114" s="12" t="str">
        <f>IFERROR(__xludf.DUMMYFUNCTION("IMPORTRANGE($F114, ""Sheet1!$B$49:$B$51"")"),"John R. Velazquez")</f>
        <v>John R. Velazquez</v>
      </c>
      <c r="D114" s="13" t="str">
        <f>IFERROR(__xludf.DUMMYFUNCTION("IMPORTRANGE($F114, ""Sheet1!$B$54:$B$56"")"),"Into Mischief")</f>
        <v>Into Mischief</v>
      </c>
      <c r="E114" s="33">
        <v>17.0</v>
      </c>
      <c r="F114" s="15" t="s">
        <v>135</v>
      </c>
      <c r="G114" s="16" t="s">
        <v>136</v>
      </c>
      <c r="H114" s="17" t="s">
        <v>27</v>
      </c>
      <c r="I114" s="17" t="s">
        <v>24</v>
      </c>
      <c r="J114" s="17" t="s">
        <v>18</v>
      </c>
      <c r="K114" s="17" t="str">
        <f>IFERROR(__xludf.DUMMYFUNCTION("IMPORTRANGE($F114, ""Sheet1!$B$26:$B$29"")"),"")</f>
        <v/>
      </c>
      <c r="L114" s="17" t="str">
        <f>IFERROR(__xludf.DUMMYFUNCTION("IMPORTRANGE($F114, ""Sheet1!$B$30:$B$33"")"),"")</f>
        <v/>
      </c>
      <c r="M114" s="17" t="str">
        <f>IFERROR(__xludf.DUMMYFUNCTION("IMPORTRANGE($F114, ""Sheet1!$B$34:$B$37"")"),"")</f>
        <v/>
      </c>
      <c r="N114" s="17" t="str">
        <f>IFERROR(__xludf.DUMMYFUNCTION("IMPORTRANGE($F114, ""Sheet1!$B$38:$B$41"")"),"")</f>
        <v/>
      </c>
      <c r="O114" s="18" t="s">
        <v>137</v>
      </c>
    </row>
    <row r="115">
      <c r="A115" s="19" t="s">
        <v>20</v>
      </c>
      <c r="B115" s="20" t="str">
        <f>IFERROR(__xludf.DUMMYFUNCTION("""COMPUTED_VALUE"""),"Todd Pletcher")</f>
        <v>Todd Pletcher</v>
      </c>
      <c r="C115" s="20" t="str">
        <f>IFERROR(__xludf.DUMMYFUNCTION("""COMPUTED_VALUE"""),"Flavien Prat")</f>
        <v>Flavien Prat</v>
      </c>
      <c r="D115" s="21" t="str">
        <f>IFERROR(__xludf.DUMMYFUNCTION("""COMPUTED_VALUE"""),"Gun Runner")</f>
        <v>Gun Runner</v>
      </c>
      <c r="E115" s="22">
        <v>17.0</v>
      </c>
      <c r="F115" s="20"/>
      <c r="G115" s="23" t="s">
        <v>136</v>
      </c>
      <c r="H115" s="24" t="s">
        <v>23</v>
      </c>
      <c r="I115" s="24" t="s">
        <v>15</v>
      </c>
      <c r="J115" s="24" t="s">
        <v>65</v>
      </c>
      <c r="K115" s="24"/>
      <c r="L115" s="24"/>
      <c r="M115" s="24"/>
      <c r="N115" s="24"/>
      <c r="O115" s="43" t="s">
        <v>137</v>
      </c>
    </row>
    <row r="116">
      <c r="A116" s="19" t="s">
        <v>35</v>
      </c>
      <c r="B116" s="20"/>
      <c r="C116" s="20"/>
      <c r="D116" s="21"/>
      <c r="E116" s="22">
        <v>17.0</v>
      </c>
      <c r="F116" s="20"/>
      <c r="G116" s="23" t="s">
        <v>136</v>
      </c>
      <c r="H116" s="24" t="s">
        <v>85</v>
      </c>
      <c r="I116" s="24" t="s">
        <v>32</v>
      </c>
      <c r="J116" s="24" t="s">
        <v>138</v>
      </c>
      <c r="K116" s="24"/>
      <c r="L116" s="24"/>
      <c r="M116" s="24"/>
      <c r="N116" s="24"/>
      <c r="O116" s="43" t="s">
        <v>137</v>
      </c>
    </row>
    <row r="117">
      <c r="A117" s="19" t="s">
        <v>49</v>
      </c>
      <c r="B117" s="20"/>
      <c r="C117" s="20"/>
      <c r="D117" s="21"/>
      <c r="E117" s="22">
        <v>17.0</v>
      </c>
      <c r="F117" s="20"/>
      <c r="G117" s="23" t="s">
        <v>136</v>
      </c>
      <c r="H117" s="24" t="s">
        <v>86</v>
      </c>
      <c r="I117" s="24" t="s">
        <v>64</v>
      </c>
      <c r="J117" s="24" t="s">
        <v>93</v>
      </c>
      <c r="K117" s="24"/>
      <c r="L117" s="24"/>
      <c r="M117" s="24"/>
      <c r="N117" s="24"/>
      <c r="O117" s="43" t="s">
        <v>137</v>
      </c>
    </row>
    <row r="118">
      <c r="A118" s="19" t="s">
        <v>43</v>
      </c>
      <c r="B118" s="20"/>
      <c r="C118" s="20"/>
      <c r="D118" s="21"/>
      <c r="E118" s="22">
        <v>17.0</v>
      </c>
      <c r="F118" s="20"/>
      <c r="G118" s="23" t="s">
        <v>136</v>
      </c>
      <c r="H118" s="24"/>
      <c r="I118" s="24"/>
      <c r="J118" s="24"/>
      <c r="K118" s="24"/>
      <c r="L118" s="24"/>
      <c r="M118" s="24"/>
      <c r="N118" s="24"/>
      <c r="O118" s="43" t="s">
        <v>137</v>
      </c>
    </row>
    <row r="119">
      <c r="A119" s="19" t="s">
        <v>68</v>
      </c>
      <c r="B119" s="20"/>
      <c r="C119" s="20"/>
      <c r="D119" s="21"/>
      <c r="E119" s="22">
        <v>17.0</v>
      </c>
      <c r="F119" s="20"/>
      <c r="G119" s="23" t="s">
        <v>136</v>
      </c>
      <c r="H119" s="24"/>
      <c r="I119" s="24"/>
      <c r="J119" s="24"/>
      <c r="K119" s="24"/>
      <c r="L119" s="24"/>
      <c r="M119" s="24"/>
      <c r="N119" s="24"/>
      <c r="O119" s="43" t="s">
        <v>137</v>
      </c>
    </row>
    <row r="120">
      <c r="A120" s="26" t="s">
        <v>47</v>
      </c>
      <c r="B120" s="27"/>
      <c r="C120" s="27"/>
      <c r="D120" s="28"/>
      <c r="E120" s="29">
        <v>17.0</v>
      </c>
      <c r="F120" s="27"/>
      <c r="G120" s="34" t="s">
        <v>136</v>
      </c>
      <c r="H120" s="35"/>
      <c r="I120" s="35"/>
      <c r="J120" s="35"/>
      <c r="K120" s="35"/>
      <c r="L120" s="35"/>
      <c r="M120" s="35"/>
      <c r="N120" s="35"/>
      <c r="O120" s="45" t="s">
        <v>137</v>
      </c>
    </row>
    <row r="121">
      <c r="A121" s="11" t="s">
        <v>51</v>
      </c>
      <c r="B121" s="12" t="str">
        <f>IFERROR(__xludf.DUMMYFUNCTION("IMPORTRANGE($F121, ""Sheet1!$B$44:$B$46"")"),"Bob Baffert")</f>
        <v>Bob Baffert</v>
      </c>
      <c r="C121" s="12" t="str">
        <f>IFERROR(__xludf.DUMMYFUNCTION("IMPORTRANGE($F121, ""Sheet1!$B$49:$B$51"")"),"John R. Velazquez")</f>
        <v>John R. Velazquez</v>
      </c>
      <c r="D121" s="13" t="str">
        <f>IFERROR(__xludf.DUMMYFUNCTION("IMPORTRANGE($F121, ""Sheet1!$B$54:$B$56"")"),"Into Mischief")</f>
        <v>Into Mischief</v>
      </c>
      <c r="E121" s="33">
        <v>18.0</v>
      </c>
      <c r="F121" s="50" t="s">
        <v>139</v>
      </c>
      <c r="G121" s="16" t="s">
        <v>140</v>
      </c>
      <c r="H121" s="17" t="s">
        <v>45</v>
      </c>
      <c r="I121" s="17" t="s">
        <v>24</v>
      </c>
      <c r="J121" s="17" t="s">
        <v>18</v>
      </c>
      <c r="K121" s="17" t="str">
        <f>IFERROR(__xludf.DUMMYFUNCTION("IMPORTRANGE($F121, ""Sheet1!$B$26:$B$29"")"),"")</f>
        <v/>
      </c>
      <c r="L121" s="17" t="str">
        <f>IFERROR(__xludf.DUMMYFUNCTION("IMPORTRANGE($F121, ""Sheet1!$B$30:$B$33"")"),"")</f>
        <v/>
      </c>
      <c r="M121" s="17" t="str">
        <f>IFERROR(__xludf.DUMMYFUNCTION("IMPORTRANGE($F121, ""Sheet1!$B$34:$B$37"")"),"")</f>
        <v/>
      </c>
      <c r="N121" s="17" t="str">
        <f>IFERROR(__xludf.DUMMYFUNCTION("IMPORTRANGE($F121, ""Sheet1!$B$38:$B$41"")"),"")</f>
        <v/>
      </c>
      <c r="O121" s="18" t="s">
        <v>141</v>
      </c>
    </row>
    <row r="122">
      <c r="A122" s="19" t="s">
        <v>20</v>
      </c>
      <c r="B122" s="20" t="str">
        <f>IFERROR(__xludf.DUMMYFUNCTION("""COMPUTED_VALUE"""),"Todd Pletcher")</f>
        <v>Todd Pletcher</v>
      </c>
      <c r="C122" s="20" t="str">
        <f>IFERROR(__xludf.DUMMYFUNCTION("""COMPUTED_VALUE"""),"Flavien Prat")</f>
        <v>Flavien Prat</v>
      </c>
      <c r="D122" s="21" t="str">
        <f>IFERROR(__xludf.DUMMYFUNCTION("""COMPUTED_VALUE"""),"Gun Runner")</f>
        <v>Gun Runner</v>
      </c>
      <c r="E122" s="22">
        <v>18.0</v>
      </c>
      <c r="F122" s="20"/>
      <c r="G122" s="23" t="s">
        <v>140</v>
      </c>
      <c r="H122" s="24" t="s">
        <v>27</v>
      </c>
      <c r="I122" s="24" t="s">
        <v>28</v>
      </c>
      <c r="J122" s="24" t="s">
        <v>65</v>
      </c>
      <c r="K122" s="24"/>
      <c r="L122" s="24"/>
      <c r="M122" s="24"/>
      <c r="N122" s="24"/>
      <c r="O122" s="43" t="s">
        <v>141</v>
      </c>
    </row>
    <row r="123">
      <c r="A123" s="19" t="s">
        <v>35</v>
      </c>
      <c r="B123" s="20"/>
      <c r="C123" s="20"/>
      <c r="D123" s="21"/>
      <c r="E123" s="22">
        <v>18.0</v>
      </c>
      <c r="F123" s="20"/>
      <c r="G123" s="23" t="s">
        <v>140</v>
      </c>
      <c r="H123" s="24" t="s">
        <v>87</v>
      </c>
      <c r="I123" s="24" t="s">
        <v>57</v>
      </c>
      <c r="J123" s="24" t="s">
        <v>138</v>
      </c>
      <c r="K123" s="24"/>
      <c r="L123" s="24"/>
      <c r="M123" s="24"/>
      <c r="N123" s="24"/>
      <c r="O123" s="43" t="s">
        <v>141</v>
      </c>
    </row>
    <row r="124">
      <c r="A124" s="19" t="s">
        <v>49</v>
      </c>
      <c r="B124" s="20"/>
      <c r="C124" s="20"/>
      <c r="D124" s="21"/>
      <c r="E124" s="22">
        <v>18.0</v>
      </c>
      <c r="F124" s="20"/>
      <c r="G124" s="23" t="s">
        <v>140</v>
      </c>
      <c r="H124" s="24" t="s">
        <v>23</v>
      </c>
      <c r="I124" s="24" t="s">
        <v>71</v>
      </c>
      <c r="J124" s="24" t="s">
        <v>93</v>
      </c>
      <c r="K124" s="24"/>
      <c r="L124" s="24"/>
      <c r="M124" s="24"/>
      <c r="N124" s="24"/>
      <c r="O124" s="43" t="s">
        <v>141</v>
      </c>
    </row>
    <row r="125">
      <c r="A125" s="19" t="s">
        <v>43</v>
      </c>
      <c r="B125" s="20"/>
      <c r="C125" s="20"/>
      <c r="D125" s="21"/>
      <c r="E125" s="22">
        <v>18.0</v>
      </c>
      <c r="F125" s="20"/>
      <c r="G125" s="23" t="s">
        <v>140</v>
      </c>
      <c r="H125" s="24"/>
      <c r="I125" s="24"/>
      <c r="J125" s="24"/>
      <c r="K125" s="24"/>
      <c r="L125" s="24"/>
      <c r="M125" s="24"/>
      <c r="N125" s="24"/>
      <c r="O125" s="43" t="s">
        <v>141</v>
      </c>
    </row>
    <row r="126">
      <c r="A126" s="19" t="s">
        <v>68</v>
      </c>
      <c r="B126" s="20"/>
      <c r="C126" s="20"/>
      <c r="D126" s="21"/>
      <c r="E126" s="22">
        <v>18.0</v>
      </c>
      <c r="F126" s="20"/>
      <c r="G126" s="23" t="s">
        <v>140</v>
      </c>
      <c r="H126" s="24"/>
      <c r="I126" s="24"/>
      <c r="J126" s="24"/>
      <c r="K126" s="24"/>
      <c r="L126" s="24"/>
      <c r="M126" s="24"/>
      <c r="N126" s="24"/>
      <c r="O126" s="43" t="s">
        <v>141</v>
      </c>
    </row>
    <row r="127">
      <c r="A127" s="26" t="s">
        <v>47</v>
      </c>
      <c r="B127" s="27"/>
      <c r="C127" s="27"/>
      <c r="D127" s="28"/>
      <c r="E127" s="29">
        <v>18.0</v>
      </c>
      <c r="F127" s="27"/>
      <c r="G127" s="34" t="s">
        <v>140</v>
      </c>
      <c r="H127" s="35"/>
      <c r="I127" s="35"/>
      <c r="J127" s="35"/>
      <c r="K127" s="35"/>
      <c r="L127" s="35"/>
      <c r="M127" s="35"/>
      <c r="N127" s="35"/>
      <c r="O127" s="45" t="s">
        <v>141</v>
      </c>
    </row>
    <row r="128">
      <c r="A128" s="11" t="s">
        <v>46</v>
      </c>
      <c r="B128" s="12" t="str">
        <f>IFERROR(__xludf.DUMMYFUNCTION("IMPORTRANGE($F128, ""Sheet1!$B$44:$B$46"")"),"Cherie DeVaux")</f>
        <v>Cherie DeVaux</v>
      </c>
      <c r="C128" s="12" t="str">
        <f>IFERROR(__xludf.DUMMYFUNCTION("IMPORTRANGE($F128, ""Sheet1!$B$49:$B$51"")"),"Irad Ortiz, Jr.")</f>
        <v>Irad Ortiz, Jr.</v>
      </c>
      <c r="D128" s="13" t="str">
        <f>IFERROR(__xludf.DUMMYFUNCTION("IMPORTRANGE($F128, ""Sheet1!$B$54:$B$56"")"),"Curlin")</f>
        <v>Curlin</v>
      </c>
      <c r="E128" s="33">
        <v>19.0</v>
      </c>
      <c r="F128" s="50" t="s">
        <v>142</v>
      </c>
      <c r="G128" s="16" t="s">
        <v>143</v>
      </c>
      <c r="H128" s="17" t="s">
        <v>23</v>
      </c>
      <c r="I128" s="17" t="s">
        <v>24</v>
      </c>
      <c r="J128" s="17" t="s">
        <v>144</v>
      </c>
      <c r="K128" s="17" t="str">
        <f>IFERROR(__xludf.DUMMYFUNCTION("IMPORTRANGE($F128, ""Sheet1!$B$26:$B$29"")"),"")</f>
        <v/>
      </c>
      <c r="L128" s="17" t="str">
        <f>IFERROR(__xludf.DUMMYFUNCTION("IMPORTRANGE($F128, ""Sheet1!$B$30:$B$33"")"),"")</f>
        <v/>
      </c>
      <c r="M128" s="17" t="str">
        <f>IFERROR(__xludf.DUMMYFUNCTION("IMPORTRANGE($F128, ""Sheet1!$B$34:$B$37"")"),"")</f>
        <v/>
      </c>
      <c r="N128" s="17" t="str">
        <f>IFERROR(__xludf.DUMMYFUNCTION("IMPORTRANGE($F128, ""Sheet1!$B$38:$B$41"")"),"")</f>
        <v/>
      </c>
      <c r="O128" s="18" t="s">
        <v>145</v>
      </c>
    </row>
    <row r="129">
      <c r="A129" s="19" t="s">
        <v>71</v>
      </c>
      <c r="B129" s="20" t="str">
        <f>IFERROR(__xludf.DUMMYFUNCTION("""COMPUTED_VALUE"""),"Todd Pletcher")</f>
        <v>Todd Pletcher</v>
      </c>
      <c r="C129" s="20" t="str">
        <f>IFERROR(__xludf.DUMMYFUNCTION("""COMPUTED_VALUE"""),"John R. Velazquez")</f>
        <v>John R. Velazquez</v>
      </c>
      <c r="D129" s="21" t="str">
        <f>IFERROR(__xludf.DUMMYFUNCTION("""COMPUTED_VALUE"""),"Gun Runner")</f>
        <v>Gun Runner</v>
      </c>
      <c r="E129" s="22">
        <v>19.0</v>
      </c>
      <c r="F129" s="20"/>
      <c r="G129" s="23" t="s">
        <v>143</v>
      </c>
      <c r="H129" s="24" t="s">
        <v>27</v>
      </c>
      <c r="I129" s="24" t="s">
        <v>146</v>
      </c>
      <c r="J129" s="24" t="s">
        <v>20</v>
      </c>
      <c r="K129" s="24"/>
      <c r="L129" s="24"/>
      <c r="M129" s="24"/>
      <c r="N129" s="24"/>
      <c r="O129" s="43" t="s">
        <v>145</v>
      </c>
    </row>
    <row r="130">
      <c r="A130" s="19" t="s">
        <v>22</v>
      </c>
      <c r="B130" s="20"/>
      <c r="C130" s="20"/>
      <c r="D130" s="21"/>
      <c r="E130" s="22">
        <v>19.0</v>
      </c>
      <c r="F130" s="20"/>
      <c r="G130" s="23" t="s">
        <v>143</v>
      </c>
      <c r="H130" s="24" t="s">
        <v>147</v>
      </c>
      <c r="I130" s="24" t="s">
        <v>148</v>
      </c>
      <c r="J130" s="24" t="s">
        <v>149</v>
      </c>
      <c r="K130" s="24"/>
      <c r="L130" s="24"/>
      <c r="M130" s="24"/>
      <c r="N130" s="24"/>
      <c r="O130" s="43" t="s">
        <v>145</v>
      </c>
    </row>
    <row r="131">
      <c r="A131" s="19" t="s">
        <v>35</v>
      </c>
      <c r="B131" s="20"/>
      <c r="C131" s="20"/>
      <c r="D131" s="21"/>
      <c r="E131" s="22">
        <v>19.0</v>
      </c>
      <c r="F131" s="20"/>
      <c r="G131" s="23" t="s">
        <v>143</v>
      </c>
      <c r="H131" s="24" t="s">
        <v>150</v>
      </c>
      <c r="I131" s="24" t="s">
        <v>151</v>
      </c>
      <c r="J131" s="24" t="s">
        <v>152</v>
      </c>
      <c r="K131" s="24"/>
      <c r="L131" s="24"/>
      <c r="M131" s="24"/>
      <c r="N131" s="24"/>
      <c r="O131" s="43" t="s">
        <v>145</v>
      </c>
    </row>
    <row r="132">
      <c r="A132" s="19" t="s">
        <v>95</v>
      </c>
      <c r="B132" s="20"/>
      <c r="C132" s="20"/>
      <c r="D132" s="21"/>
      <c r="E132" s="22">
        <v>19.0</v>
      </c>
      <c r="F132" s="20"/>
      <c r="G132" s="23" t="s">
        <v>143</v>
      </c>
      <c r="H132" s="24"/>
      <c r="I132" s="24"/>
      <c r="J132" s="24"/>
      <c r="K132" s="24"/>
      <c r="L132" s="24"/>
      <c r="M132" s="24"/>
      <c r="N132" s="24"/>
      <c r="O132" s="43" t="s">
        <v>145</v>
      </c>
    </row>
    <row r="133">
      <c r="A133" s="19" t="s">
        <v>111</v>
      </c>
      <c r="B133" s="20"/>
      <c r="C133" s="20"/>
      <c r="D133" s="21"/>
      <c r="E133" s="22">
        <v>19.0</v>
      </c>
      <c r="F133" s="20"/>
      <c r="G133" s="23" t="s">
        <v>143</v>
      </c>
      <c r="H133" s="24"/>
      <c r="I133" s="24"/>
      <c r="J133" s="24"/>
      <c r="K133" s="24"/>
      <c r="L133" s="24"/>
      <c r="M133" s="24"/>
      <c r="N133" s="24"/>
      <c r="O133" s="43" t="s">
        <v>145</v>
      </c>
    </row>
    <row r="134">
      <c r="A134" s="26" t="s">
        <v>15</v>
      </c>
      <c r="B134" s="27"/>
      <c r="C134" s="27"/>
      <c r="D134" s="28"/>
      <c r="E134" s="29">
        <v>19.0</v>
      </c>
      <c r="F134" s="27"/>
      <c r="G134" s="34" t="s">
        <v>143</v>
      </c>
      <c r="H134" s="35"/>
      <c r="I134" s="35"/>
      <c r="J134" s="35"/>
      <c r="K134" s="35"/>
      <c r="L134" s="35"/>
      <c r="M134" s="35"/>
      <c r="N134" s="35"/>
      <c r="O134" s="45" t="s">
        <v>145</v>
      </c>
    </row>
  </sheetData>
  <hyperlinks>
    <hyperlink r:id="rId1" ref="F2"/>
    <hyperlink r:id="rId2" ref="F9"/>
    <hyperlink r:id="rId3" ref="F16"/>
    <hyperlink r:id="rId4" ref="F23"/>
    <hyperlink r:id="rId5" ref="F30"/>
    <hyperlink r:id="rId6" ref="F37"/>
    <hyperlink r:id="rId7" ref="F44"/>
    <hyperlink r:id="rId8" ref="F51"/>
    <hyperlink r:id="rId9" ref="F58"/>
    <hyperlink r:id="rId10" ref="F65"/>
    <hyperlink r:id="rId11" ref="F72"/>
    <hyperlink r:id="rId12" ref="F79"/>
    <hyperlink r:id="rId13" ref="F86"/>
    <hyperlink r:id="rId14" ref="F93"/>
    <hyperlink r:id="rId15" ref="F100"/>
    <hyperlink r:id="rId16" ref="F107"/>
    <hyperlink r:id="rId17" ref="F114"/>
    <hyperlink r:id="rId18" ref="F121"/>
    <hyperlink r:id="rId19" ref="F128"/>
  </hyperlinks>
  <printOptions gridLines="1" horizontalCentered="1"/>
  <pageMargins bottom="0.75" footer="0.0" header="0.0" left="0.7" right="0.7" top="0.75"/>
  <pageSetup paperSize="5" cellComments="atEnd" orientation="landscape" pageOrder="overThenDown"/>
  <rowBreaks count="5" manualBreakCount="5">
    <brk id="113" man="1"/>
    <brk id="85" man="1"/>
    <brk id="134" man="1"/>
    <brk id="57" man="1"/>
    <brk id="29" man="1"/>
  </rowBreaks>
  <colBreaks count="2" manualBreakCount="2">
    <brk man="1"/>
    <brk id="15" man="1"/>
  </colBreaks>
  <drawing r:id="rId20"/>
</worksheet>
</file>